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U:\"/>
    </mc:Choice>
  </mc:AlternateContent>
  <xr:revisionPtr revIDLastSave="0" documentId="8_{91493F86-DBD5-4418-8B3A-2FC6D396A173}" xr6:coauthVersionLast="47" xr6:coauthVersionMax="47" xr10:uidLastSave="{00000000-0000-0000-0000-000000000000}"/>
  <workbookProtection lockStructure="1"/>
  <bookViews>
    <workbookView xWindow="-120" yWindow="-120" windowWidth="29040" windowHeight="15840" tabRatio="883" activeTab="1" xr2:uid="{00000000-000D-0000-FFFF-FFFF00000000}"/>
  </bookViews>
  <sheets>
    <sheet name="Instructions" sheetId="4" r:id="rId1"/>
    <sheet name="Customer Information" sheetId="6" r:id="rId2"/>
    <sheet name="VSD Entry" sheetId="23" r:id="rId3"/>
    <sheet name="VSD Savings" sheetId="22" r:id="rId4"/>
    <sheet name="VSD Lists" sheetId="10" state="hidden" r:id="rId5"/>
    <sheet name="Financial Summary" sheetId="19" r:id="rId6"/>
    <sheet name="Terms &amp; Conditions" sheetId="9" r:id="rId7"/>
  </sheets>
  <definedNames>
    <definedName name="_xlnm._FilterDatabase" localSheetId="4" hidden="1">'VSD Lists'!$A$1:$C$1</definedName>
    <definedName name="_Key1" localSheetId="2" hidden="1">#REF!</definedName>
    <definedName name="_Key1" localSheetId="3" hidden="1">#REF!</definedName>
    <definedName name="_Key1" hidden="1">#REF!</definedName>
    <definedName name="_Order1" hidden="1">255</definedName>
    <definedName name="_Sort" localSheetId="2" hidden="1">#REF!</definedName>
    <definedName name="_Sort" localSheetId="3" hidden="1">#REF!</definedName>
    <definedName name="_Sort" hidden="1">#REF!</definedName>
    <definedName name="ContractorAddress">'Customer Information'!$B$53</definedName>
    <definedName name="ContractorCity">'Customer Information'!$G$53</definedName>
    <definedName name="ContractorContactName">'Customer Information'!$B$56</definedName>
    <definedName name="ContractorEmail">'Customer Information'!$B$59</definedName>
    <definedName name="ContractorName">'Customer Information'!$B$50</definedName>
    <definedName name="ContractorPhone">'Customer Information'!$I$56</definedName>
    <definedName name="ContractorState">'Customer Information'!$J$53</definedName>
    <definedName name="ContractorZip">'Customer Information'!$K$53</definedName>
    <definedName name="CustomerInstallAddress">'Customer Information'!$B$13</definedName>
    <definedName name="CustomerName">'Customer Information'!$B$10</definedName>
    <definedName name="ECMKWH" localSheetId="3">'VSD Savings'!$K$15</definedName>
    <definedName name="ECMSavings" localSheetId="3">'VSD Savings'!$L$15</definedName>
    <definedName name="Energy">'VSD Savings'!$C$3</definedName>
    <definedName name="LocationName">'Customer Information'!$G$10</definedName>
    <definedName name="PC_Main" localSheetId="1">'Customer Information'!PC_Main</definedName>
    <definedName name="_xlnm.Print_Area" localSheetId="1">'Customer Information'!$A$1:$L$69</definedName>
    <definedName name="_xlnm.Print_Area" localSheetId="5">'Financial Summary'!$B$1:$I$46</definedName>
    <definedName name="_xlnm.Print_Area" localSheetId="0">Instructions!$A$1:$N$36</definedName>
    <definedName name="_xlnm.Print_Area" localSheetId="6">'Terms &amp; Conditions'!$A$1:$L$78</definedName>
    <definedName name="_xlnm.Print_Area" localSheetId="2">'VSD Entry'!$A$1:$U$34</definedName>
    <definedName name="_xlnm.Print_Area" localSheetId="3">'VSD Savings'!$A$1:$L$21</definedName>
    <definedName name="TotalRebate" localSheetId="2">'VSD Entry'!$T$19</definedName>
    <definedName name="VSDConversion">'VSD Lists'!$J$1</definedName>
    <definedName name="VSDEquipSubtotal" localSheetId="2">'VSD Entry'!$R$13</definedName>
    <definedName name="VSDkWhNew">'VSD Savings'!$J$15</definedName>
    <definedName name="VSDkWhOld">'VSD Savings'!$E$15</definedName>
    <definedName name="VSDLoadFactor">'VSD Lists'!$J$2</definedName>
    <definedName name="VSDRebate" localSheetId="2">'VSD Entry'!$T$13</definedName>
    <definedName name="VSDSavingsNew">'VSD Savings'!$J$16</definedName>
    <definedName name="VSDSavingsOld">'VSD Savings'!$E$16</definedName>
    <definedName name="VSDTable">'VSD Lists'!$B$2:$C$10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2" i="23" l="1"/>
  <c r="AC12" i="23" s="1"/>
  <c r="AB11" i="23"/>
  <c r="AC11" i="23" s="1"/>
  <c r="AB10" i="23"/>
  <c r="AC10" i="23" s="1"/>
  <c r="AB9" i="23"/>
  <c r="AC9" i="23" s="1"/>
  <c r="AB8" i="23"/>
  <c r="AC8" i="23" s="1"/>
  <c r="AB7" i="23"/>
  <c r="AC7" i="23" s="1"/>
  <c r="AB6" i="23"/>
  <c r="AC6" i="23" s="1"/>
  <c r="AB5" i="23"/>
  <c r="AC5" i="23" s="1"/>
  <c r="X12" i="23" l="1"/>
  <c r="Z12" i="23" s="1"/>
  <c r="X11" i="23"/>
  <c r="Y11" i="23" s="1"/>
  <c r="X10" i="23"/>
  <c r="Z10" i="23" s="1"/>
  <c r="X9" i="23"/>
  <c r="Z9" i="23" s="1"/>
  <c r="X8" i="23"/>
  <c r="Z8" i="23" s="1"/>
  <c r="X7" i="23"/>
  <c r="Z7" i="23" s="1"/>
  <c r="X6" i="23"/>
  <c r="Y6" i="23" s="1"/>
  <c r="X5" i="23"/>
  <c r="Z5" i="23" s="1"/>
  <c r="Y10" i="23" l="1"/>
  <c r="Y9" i="23"/>
  <c r="AA9" i="23" s="1"/>
  <c r="T9" i="23" s="1"/>
  <c r="AA6" i="23"/>
  <c r="T6" i="23" s="1"/>
  <c r="Y7" i="23"/>
  <c r="AA7" i="23" s="1"/>
  <c r="T7" i="23" s="1"/>
  <c r="AA11" i="23"/>
  <c r="T11" i="23" s="1"/>
  <c r="Y8" i="23"/>
  <c r="AA8" i="23" s="1"/>
  <c r="T8" i="23" s="1"/>
  <c r="Y12" i="23"/>
  <c r="AA12" i="23" s="1"/>
  <c r="T12" i="23" s="1"/>
  <c r="Y5" i="23"/>
  <c r="AA5" i="23" s="1"/>
  <c r="T5" i="23" s="1"/>
  <c r="AA10" i="23"/>
  <c r="T10" i="23" s="1"/>
  <c r="Z6" i="23"/>
  <c r="Z11" i="23"/>
  <c r="F30" i="19"/>
  <c r="T13" i="23" l="1"/>
  <c r="F2" i="10"/>
  <c r="G20" i="10"/>
  <c r="F20" i="10"/>
  <c r="G19" i="10"/>
  <c r="F19" i="10"/>
  <c r="G18" i="10"/>
  <c r="F18" i="10"/>
  <c r="G17" i="10"/>
  <c r="F17" i="10"/>
  <c r="G16" i="10"/>
  <c r="F16" i="10"/>
  <c r="G15" i="10"/>
  <c r="F15" i="10"/>
  <c r="G14" i="10"/>
  <c r="F14" i="10"/>
  <c r="G13" i="10"/>
  <c r="F13" i="10"/>
  <c r="G12" i="10"/>
  <c r="F12" i="10"/>
  <c r="G11" i="10"/>
  <c r="F11" i="10"/>
  <c r="G10" i="10"/>
  <c r="F10" i="10"/>
  <c r="G9" i="10"/>
  <c r="F9" i="10"/>
  <c r="G8" i="10"/>
  <c r="F8" i="10"/>
  <c r="G7" i="10"/>
  <c r="F7" i="10"/>
  <c r="G6" i="10"/>
  <c r="F6" i="10"/>
  <c r="G5" i="10"/>
  <c r="F5" i="10"/>
  <c r="G4" i="10"/>
  <c r="F4" i="10"/>
  <c r="G3" i="10"/>
  <c r="F3" i="10"/>
  <c r="G2" i="10"/>
  <c r="E20" i="10"/>
  <c r="E2" i="10"/>
  <c r="E19" i="10"/>
  <c r="E18" i="10"/>
  <c r="E17" i="10"/>
  <c r="E16" i="10"/>
  <c r="E15" i="10"/>
  <c r="E14" i="10"/>
  <c r="E13" i="10"/>
  <c r="E12" i="10"/>
  <c r="E11" i="10"/>
  <c r="E10" i="10"/>
  <c r="E9" i="10"/>
  <c r="E8" i="10"/>
  <c r="E7" i="10"/>
  <c r="E6" i="10"/>
  <c r="E5" i="10"/>
  <c r="E4" i="10"/>
  <c r="E3" i="10"/>
  <c r="C7" i="22" l="1"/>
  <c r="I8" i="22"/>
  <c r="I9" i="22"/>
  <c r="I10" i="22"/>
  <c r="I11" i="22"/>
  <c r="I12" i="22"/>
  <c r="I13" i="22"/>
  <c r="I14" i="22"/>
  <c r="H8" i="22"/>
  <c r="H9" i="22"/>
  <c r="H10" i="22"/>
  <c r="H11" i="22"/>
  <c r="H12" i="22"/>
  <c r="H13" i="22"/>
  <c r="H14" i="22"/>
  <c r="G8" i="22"/>
  <c r="G9" i="22"/>
  <c r="G10" i="22"/>
  <c r="G11" i="22"/>
  <c r="G12" i="22"/>
  <c r="G13" i="22"/>
  <c r="G14" i="22"/>
  <c r="F8" i="22"/>
  <c r="F9" i="22"/>
  <c r="F10" i="22"/>
  <c r="F11" i="22"/>
  <c r="F12" i="22"/>
  <c r="F13" i="22"/>
  <c r="F14" i="22"/>
  <c r="D8" i="22"/>
  <c r="D9" i="22"/>
  <c r="D10" i="22"/>
  <c r="D11" i="22"/>
  <c r="D12" i="22"/>
  <c r="D13" i="22"/>
  <c r="D14" i="22"/>
  <c r="C8" i="22"/>
  <c r="C9" i="22"/>
  <c r="C10" i="22"/>
  <c r="C11" i="22"/>
  <c r="C12" i="22"/>
  <c r="C13" i="22"/>
  <c r="C14" i="22"/>
  <c r="B8" i="22"/>
  <c r="B9" i="22"/>
  <c r="B10" i="22"/>
  <c r="B11" i="22"/>
  <c r="B12" i="22"/>
  <c r="B13" i="22"/>
  <c r="B14" i="22"/>
  <c r="A8" i="22"/>
  <c r="A9" i="22"/>
  <c r="A10" i="22"/>
  <c r="A11" i="22"/>
  <c r="A12" i="22"/>
  <c r="A13" i="22"/>
  <c r="A14" i="22"/>
  <c r="E14" i="22" l="1"/>
  <c r="J14" i="22"/>
  <c r="E10" i="22"/>
  <c r="J10" i="22"/>
  <c r="E12" i="22"/>
  <c r="J12" i="22"/>
  <c r="J8" i="22"/>
  <c r="E8" i="22"/>
  <c r="E11" i="22"/>
  <c r="J11" i="22"/>
  <c r="J13" i="22"/>
  <c r="E13" i="22"/>
  <c r="J9" i="22"/>
  <c r="E9" i="22"/>
  <c r="A7" i="22"/>
  <c r="I7" i="22"/>
  <c r="D7" i="22"/>
  <c r="H7" i="22"/>
  <c r="G7" i="22"/>
  <c r="F7" i="22"/>
  <c r="B7" i="22"/>
  <c r="F31" i="19" l="1"/>
  <c r="K9" i="22"/>
  <c r="L9" i="22" s="1"/>
  <c r="E7" i="22"/>
  <c r="J7" i="22"/>
  <c r="J15" i="22" s="1"/>
  <c r="E12" i="19" s="1"/>
  <c r="K10" i="22"/>
  <c r="L10" i="22" s="1"/>
  <c r="K8" i="22"/>
  <c r="L8" i="22" s="1"/>
  <c r="K12" i="22"/>
  <c r="L12" i="22" s="1"/>
  <c r="K13" i="22"/>
  <c r="L13" i="22" s="1"/>
  <c r="K11" i="22"/>
  <c r="L11" i="22" s="1"/>
  <c r="K14" i="22"/>
  <c r="L14" i="22" s="1"/>
  <c r="K7" i="22" l="1"/>
  <c r="D6" i="19"/>
  <c r="D4" i="19"/>
  <c r="K21" i="22"/>
  <c r="K20" i="22"/>
  <c r="F32" i="19" l="1"/>
  <c r="F14" i="19" s="1"/>
  <c r="J16" i="22"/>
  <c r="E10" i="19" s="1"/>
  <c r="E15" i="22"/>
  <c r="E16" i="22" l="1"/>
  <c r="D10" i="19" s="1"/>
  <c r="D12" i="19"/>
  <c r="K15" i="22"/>
  <c r="L7" i="22"/>
  <c r="K18" i="22" l="1"/>
  <c r="F12" i="19"/>
  <c r="E39" i="19" s="1"/>
  <c r="C42" i="19" s="1"/>
  <c r="C43" i="19" s="1"/>
  <c r="F11" i="19" l="1"/>
  <c r="F10" i="19"/>
  <c r="F15" i="19" s="1"/>
  <c r="C44" i="19"/>
  <c r="F33" i="19" l="1"/>
  <c r="F16" i="19"/>
  <c r="F17" i="19" l="1"/>
  <c r="D15" i="19"/>
  <c r="D16" i="19" s="1"/>
  <c r="F18" i="19" l="1"/>
  <c r="F19" i="19" s="1"/>
  <c r="F20" i="19" s="1"/>
  <c r="F21" i="19" s="1"/>
  <c r="F22" i="19" s="1"/>
  <c r="F23" i="19" s="1"/>
  <c r="F24" i="19" s="1"/>
  <c r="D17" i="19"/>
  <c r="F34" i="19" l="1"/>
  <c r="D18" i="19"/>
  <c r="D19"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Kelly Lady</author>
    <author>Roger Warehime</author>
  </authors>
  <commentList>
    <comment ref="B9" authorId="0" shapeId="0" xr:uid="{00000000-0006-0000-0100-000001000000}">
      <text>
        <r>
          <rPr>
            <b/>
            <sz val="8"/>
            <color indexed="81"/>
            <rFont val="Tahoma"/>
            <family val="2"/>
          </rPr>
          <t>Kelly Lady:</t>
        </r>
        <r>
          <rPr>
            <sz val="8"/>
            <color indexed="81"/>
            <rFont val="Tahoma"/>
            <family val="2"/>
          </rPr>
          <t xml:space="preserve">
This sheet asks for general information about the customer and contractor.  Fields that accept data are shaded yellow.  The tab key can be used to move forward from one field to the next.  Holding the shift key will pressing the tab key will move backward from one field to the previous field.
The customer’s business name and installation address are pulled from this sheet and displayed on the Financial Summary sheet.  The contractor name, address, and contact information are also pulled from this sheet and displayed on the Financial Summary sheet.
Check-boxes can be selected or deselected using the mouse.</t>
        </r>
      </text>
    </comment>
    <comment ref="B10" authorId="1" shapeId="0" xr:uid="{00000000-0006-0000-0100-000002000000}">
      <text>
        <r>
          <rPr>
            <b/>
            <sz val="8"/>
            <color indexed="81"/>
            <rFont val="Tahoma"/>
            <family val="2"/>
          </rPr>
          <t>Use TAB key to move from field to field</t>
        </r>
        <r>
          <rPr>
            <sz val="8"/>
            <color indexed="81"/>
            <rFont val="Tahoma"/>
            <family val="2"/>
          </rPr>
          <t xml:space="preserve">
</t>
        </r>
      </text>
    </comment>
  </commentList>
</comments>
</file>

<file path=xl/sharedStrings.xml><?xml version="1.0" encoding="utf-8"?>
<sst xmlns="http://schemas.openxmlformats.org/spreadsheetml/2006/main" count="202" uniqueCount="159">
  <si>
    <t>Motor HP</t>
  </si>
  <si>
    <t>A</t>
  </si>
  <si>
    <t>C</t>
  </si>
  <si>
    <t>D</t>
  </si>
  <si>
    <t>E</t>
  </si>
  <si>
    <t>F</t>
  </si>
  <si>
    <t>G</t>
  </si>
  <si>
    <t>H</t>
  </si>
  <si>
    <t>I</t>
  </si>
  <si>
    <t>J</t>
  </si>
  <si>
    <t>K</t>
  </si>
  <si>
    <t>L</t>
  </si>
  <si>
    <t>M</t>
  </si>
  <si>
    <t>N</t>
  </si>
  <si>
    <t>Annual Hours of Operation</t>
  </si>
  <si>
    <t>B</t>
  </si>
  <si>
    <t>Qty.</t>
  </si>
  <si>
    <r>
      <t xml:space="preserve">Motor Size </t>
    </r>
    <r>
      <rPr>
        <i/>
        <sz val="9"/>
        <rFont val="Calibri"/>
        <family val="2"/>
        <scheme val="minor"/>
      </rPr>
      <t>(HP)</t>
    </r>
  </si>
  <si>
    <t>8.</t>
  </si>
  <si>
    <t>7.</t>
  </si>
  <si>
    <t>6.</t>
  </si>
  <si>
    <t>5.</t>
  </si>
  <si>
    <t>3.</t>
  </si>
  <si>
    <t>2.</t>
  </si>
  <si>
    <t>Email</t>
  </si>
  <si>
    <t>Daytime Phone Number</t>
  </si>
  <si>
    <t>Contact Name</t>
  </si>
  <si>
    <t>Zip Code</t>
  </si>
  <si>
    <t>State</t>
  </si>
  <si>
    <t>City</t>
  </si>
  <si>
    <t>Address</t>
  </si>
  <si>
    <t>Company Name</t>
  </si>
  <si>
    <t xml:space="preserve">Date </t>
  </si>
  <si>
    <t>Customer's Signature</t>
  </si>
  <si>
    <t xml:space="preserve">Account Number </t>
  </si>
  <si>
    <t>Mailing Address (if different from above)</t>
  </si>
  <si>
    <t>Installation Address</t>
  </si>
  <si>
    <t>New Installation</t>
  </si>
  <si>
    <t>Inventory</t>
  </si>
  <si>
    <t>Type</t>
  </si>
  <si>
    <t>Estimated Install Date</t>
  </si>
  <si>
    <t>A = 2-12 months</t>
  </si>
  <si>
    <t>B = 12-24 months</t>
  </si>
  <si>
    <t>C = over 24 months</t>
  </si>
  <si>
    <t>TYPE</t>
  </si>
  <si>
    <t>VSD Size (HP)</t>
  </si>
  <si>
    <t>VSD Manufacturer Name</t>
  </si>
  <si>
    <t>VSD Cost</t>
  </si>
  <si>
    <r>
      <rPr>
        <i/>
        <vertAlign val="superscript"/>
        <sz val="9"/>
        <rFont val="Calibri"/>
        <family val="2"/>
        <scheme val="minor"/>
      </rPr>
      <t>1</t>
    </r>
    <r>
      <rPr>
        <i/>
        <sz val="9"/>
        <rFont val="Calibri"/>
        <family val="2"/>
        <scheme val="minor"/>
      </rPr>
      <t>'Other application types may be eligible for rebates through the Custom Efficiency Rebate Program</t>
    </r>
  </si>
  <si>
    <r>
      <rPr>
        <i/>
        <vertAlign val="superscript"/>
        <sz val="9"/>
        <rFont val="Calibri"/>
        <family val="2"/>
        <scheme val="minor"/>
      </rPr>
      <t>2</t>
    </r>
    <r>
      <rPr>
        <i/>
        <sz val="9"/>
        <rFont val="Calibri"/>
        <family val="2"/>
        <scheme val="minor"/>
      </rPr>
      <t xml:space="preserve">For inventoried motors only, please insert the estimated installation date: </t>
    </r>
    <r>
      <rPr>
        <b/>
        <i/>
        <sz val="9"/>
        <rFont val="Calibri"/>
        <family val="2"/>
        <scheme val="minor"/>
      </rPr>
      <t>a = 2-12 months, b = 12-24 months, c = over 24 months.</t>
    </r>
  </si>
  <si>
    <t>Lesser of Motor Size or VSD Size*</t>
  </si>
  <si>
    <t>Retrofit</t>
  </si>
  <si>
    <t>Not Applicable</t>
  </si>
  <si>
    <t xml:space="preserve">1. </t>
  </si>
  <si>
    <t xml:space="preserve">4. </t>
  </si>
  <si>
    <t>9.</t>
  </si>
  <si>
    <t>10.</t>
  </si>
  <si>
    <t>SAVINGS</t>
  </si>
  <si>
    <t>kWh</t>
  </si>
  <si>
    <t>$</t>
  </si>
  <si>
    <t>Energy</t>
  </si>
  <si>
    <t>Conversion</t>
  </si>
  <si>
    <t>Result</t>
  </si>
  <si>
    <t>Demand</t>
  </si>
  <si>
    <t>ENERGY SAVINGS SUMMARY:</t>
  </si>
  <si>
    <t>Current System</t>
  </si>
  <si>
    <t>Proposed System</t>
  </si>
  <si>
    <t>Savings</t>
  </si>
  <si>
    <t>Annual Energy Cost</t>
  </si>
  <si>
    <t>Annual  kW</t>
  </si>
  <si>
    <t>Annual kWh</t>
  </si>
  <si>
    <t>Year 1</t>
  </si>
  <si>
    <t>Year 2</t>
  </si>
  <si>
    <t>Year 3</t>
  </si>
  <si>
    <t>Year 4</t>
  </si>
  <si>
    <t>Year 5</t>
  </si>
  <si>
    <t>INVESTMENT SUMMARY:</t>
  </si>
  <si>
    <t>Investment</t>
  </si>
  <si>
    <t>Utility Rebate</t>
  </si>
  <si>
    <t>Net Investment</t>
  </si>
  <si>
    <t>Simple Payback (years)</t>
  </si>
  <si>
    <t>Return on Investment (IRR at 10 Years)</t>
  </si>
  <si>
    <t>ENVIRONMENTAL IMPACT:</t>
  </si>
  <si>
    <t>The project is estimated to reduce the emission of</t>
  </si>
  <si>
    <t xml:space="preserve">pounds of CO2 annually. </t>
  </si>
  <si>
    <t>This is equivalent to:</t>
  </si>
  <si>
    <t>gallons of gasoline not burned</t>
  </si>
  <si>
    <t>passenger cars removed from the roads for one year</t>
  </si>
  <si>
    <t>acres of trees planted</t>
  </si>
  <si>
    <r>
      <t>N = New Installation
R = Retrofit</t>
    </r>
    <r>
      <rPr>
        <b/>
        <vertAlign val="superscript"/>
        <sz val="9"/>
        <rFont val="Calibri"/>
        <family val="2"/>
        <scheme val="minor"/>
      </rPr>
      <t xml:space="preserve">
</t>
    </r>
    <r>
      <rPr>
        <b/>
        <sz val="9"/>
        <rFont val="Calibri"/>
        <family val="2"/>
        <scheme val="minor"/>
      </rPr>
      <t>I = Inventory</t>
    </r>
  </si>
  <si>
    <t>Load Factor</t>
  </si>
  <si>
    <r>
      <t>Estimated
Install Date</t>
    </r>
    <r>
      <rPr>
        <b/>
        <vertAlign val="superscript"/>
        <sz val="9"/>
        <rFont val="Calibri"/>
        <family val="2"/>
        <scheme val="minor"/>
      </rPr>
      <t xml:space="preserve">2 </t>
    </r>
    <r>
      <rPr>
        <b/>
        <sz val="9"/>
        <rFont val="Calibri"/>
        <family val="2"/>
        <scheme val="minor"/>
      </rPr>
      <t xml:space="preserve">
(a, b, or c)</t>
    </r>
  </si>
  <si>
    <t>New Equipment kWh</t>
  </si>
  <si>
    <t>Existing Equipment kWh</t>
  </si>
  <si>
    <t>NEW EQUIPMENT</t>
  </si>
  <si>
    <t>ANNUAL ENERGY COST - OLD SYSTEM</t>
  </si>
  <si>
    <t>ANNUAL ENERGY COST - NEW SYSTEM</t>
  </si>
  <si>
    <t>Project Description</t>
  </si>
  <si>
    <t>EXISTING EQUIPMENT</t>
  </si>
  <si>
    <t xml:space="preserve">TOTAL DEMAND AND ENERGY </t>
  </si>
  <si>
    <t>ECM ANNUAL SAVINGS</t>
  </si>
  <si>
    <t>VSD ENERGY &amp; COST SAVINGS</t>
  </si>
  <si>
    <t>VSD Qty Installed</t>
  </si>
  <si>
    <t>Motor Efficiency</t>
  </si>
  <si>
    <t>Customer Name:</t>
  </si>
  <si>
    <t>Date Printed:</t>
  </si>
  <si>
    <t>VSD Model Number</t>
  </si>
  <si>
    <t>FANS</t>
  </si>
  <si>
    <t>Cooling Tower Fan</t>
  </si>
  <si>
    <t>Constant Volumn (no flow control)</t>
  </si>
  <si>
    <t>Backward Curved/Airfoil Fan with Inlet Guide Vanes</t>
  </si>
  <si>
    <t>Forward Curved Fan with Discharge Dampers</t>
  </si>
  <si>
    <t>Forward Curved Fan with Inlet Guide Vanes</t>
  </si>
  <si>
    <t>Unknown HVAC Fan Type</t>
  </si>
  <si>
    <r>
      <t xml:space="preserve">Motor Efficiency </t>
    </r>
    <r>
      <rPr>
        <i/>
        <sz val="9"/>
        <rFont val="Calibri"/>
        <family val="2"/>
        <scheme val="minor"/>
      </rPr>
      <t>(%)</t>
    </r>
  </si>
  <si>
    <t>VSD Qty.</t>
  </si>
  <si>
    <t>CODE</t>
  </si>
  <si>
    <t>ESTIMATED HOURS</t>
  </si>
  <si>
    <t>F1-14</t>
  </si>
  <si>
    <t>F2-14</t>
  </si>
  <si>
    <t>F3-14</t>
  </si>
  <si>
    <t>F4-14</t>
  </si>
  <si>
    <t>F5-14</t>
  </si>
  <si>
    <t>F6-14</t>
  </si>
  <si>
    <t>Chilled Water Pump</t>
  </si>
  <si>
    <t>Condenser Water Pump</t>
  </si>
  <si>
    <t>Heating Hot Water Pump</t>
  </si>
  <si>
    <t>PUMPS</t>
  </si>
  <si>
    <t>P1-14</t>
  </si>
  <si>
    <t>P2-14</t>
  </si>
  <si>
    <t>P3-14</t>
  </si>
  <si>
    <t>Energy Savings
Factor</t>
  </si>
  <si>
    <t>Total Motor HP</t>
  </si>
  <si>
    <t>Motor Qty.</t>
  </si>
  <si>
    <t>Backward Curved/Airfoil Fan w/ Inlet Guide Vanes</t>
  </si>
  <si>
    <t>Rate:</t>
  </si>
  <si>
    <t>Account Name</t>
  </si>
  <si>
    <t>Doing Business As (if different from Account Name)</t>
  </si>
  <si>
    <t>Est. Annual Hours of Operation (Table 1)</t>
  </si>
  <si>
    <t>TABLE 1 - APPLICATION CODES &amp; GUIDELINES FOR VSD HOURS</t>
  </si>
  <si>
    <t>TABLE 1 - continued …</t>
  </si>
  <si>
    <t>TOTAL VARIABLE SPEED DRIVES REBATE:</t>
  </si>
  <si>
    <t>New or Retrofit</t>
  </si>
  <si>
    <t>Motor of VSD HP</t>
  </si>
  <si>
    <t>Rebate $ New or Retrofit</t>
  </si>
  <si>
    <t>R</t>
  </si>
  <si>
    <t>Hidden column</t>
  </si>
  <si>
    <t>Rebate Calc New or Retrofit</t>
  </si>
  <si>
    <t>Rebate Calc Inventory</t>
  </si>
  <si>
    <t>Max Rebate</t>
  </si>
  <si>
    <t>Rebate Calc</t>
  </si>
  <si>
    <t>50% Cap</t>
  </si>
  <si>
    <t>SECTION D.  REBATE INFORMATION - VARIABLE SPEED DRIVES - Rebates are 50% of VSD cost, up to maximum amounts shown below</t>
  </si>
  <si>
    <t xml:space="preserve">Rebate (Table 2)          *not to exceed 50% of equipment cost </t>
  </si>
  <si>
    <t>Constant Volume (no flow control)</t>
  </si>
  <si>
    <t>TABLE 2 - VARIABLE SPEED DRIVE REBATE TABLE - REBATE NOT TO EXCEED 50% OF EQUIPMENT COST</t>
  </si>
  <si>
    <t>*Incentives are based on the horsepower of the controlled motor or VSD, whichever is less. For VSDs that control multiple motors, incentive is based on the lesser of the horsepower of the VSD or the sum of the horsepower of the
connected motors. Drives on HVAC fans and pumps larger than 200 HP, or on equipment other than fans and pumps may be eligible for a rebate through our Custom High-Efficiency Rebate Program.</t>
  </si>
  <si>
    <r>
      <t>Application Code</t>
    </r>
    <r>
      <rPr>
        <b/>
        <sz val="9"/>
        <rFont val="Calibri"/>
        <family val="2"/>
      </rPr>
      <t>¹</t>
    </r>
    <r>
      <rPr>
        <b/>
        <sz val="9"/>
        <rFont val="Calibri"/>
        <family val="2"/>
        <scheme val="minor"/>
      </rPr>
      <t xml:space="preserve">      </t>
    </r>
    <r>
      <rPr>
        <i/>
        <sz val="9"/>
        <rFont val="Calibri"/>
        <family val="2"/>
        <scheme val="minor"/>
      </rPr>
      <t>(Table 1)</t>
    </r>
  </si>
  <si>
    <t>12.26.23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</si>
</sst>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 ###\-####"/>
    <numFmt numFmtId="167" formatCode="&quot;$&quot;#,##0.00"/>
    <numFmt numFmtId="168" formatCode="0.0%"/>
    <numFmt numFmtId="169" formatCode="_(* #,##0.0_);_(* \(#,##0.0\);_(* &quot;-&quot;??_);_(@_)"/>
    <numFmt numFmtId="170" formatCode="0.000"/>
    <numFmt numFmtId="171" formatCode="_(&quot;$&quot;* #,##0.0000_);_(&quot;$&quot;* \(#,##0.0000\);_(&quot;$&quot;* &quot;-&quot;??_);_(@_)"/>
  </numFmts>
  <fonts count="45" x14ac:knownFonts="1">
    <font>
      <sz val="11"/>
      <color theme="1"/>
      <name val="Calibri"/>
      <family val="2"/>
      <scheme val="minor"/>
    </font>
    <font>
      <sz val="11"/>
      <color theme="1"/>
      <name val="Calibri"/>
      <family val="2"/>
      <scheme val="minor"/>
    </font>
    <font>
      <sz val="9"/>
      <color theme="1"/>
      <name val="Calibri"/>
      <family val="2"/>
      <scheme val="minor"/>
    </font>
    <font>
      <sz val="10"/>
      <name val="Arial"/>
      <family val="2"/>
    </font>
    <font>
      <u/>
      <sz val="11"/>
      <color theme="10"/>
      <name val="Calibri"/>
      <family val="2"/>
    </font>
    <font>
      <sz val="11"/>
      <color indexed="8"/>
      <name val="Calibri"/>
      <family val="2"/>
    </font>
    <font>
      <b/>
      <sz val="12"/>
      <color theme="1"/>
      <name val="Calibri"/>
      <family val="2"/>
      <scheme val="minor"/>
    </font>
    <font>
      <b/>
      <sz val="9"/>
      <name val="Calibri"/>
      <family val="2"/>
      <scheme val="minor"/>
    </font>
    <font>
      <i/>
      <sz val="8"/>
      <name val="Calibri"/>
      <family val="2"/>
      <scheme val="minor"/>
    </font>
    <font>
      <i/>
      <sz val="9"/>
      <name val="Calibri"/>
      <family val="2"/>
      <scheme val="minor"/>
    </font>
    <font>
      <i/>
      <vertAlign val="superscript"/>
      <sz val="9"/>
      <name val="Calibri"/>
      <family val="2"/>
      <scheme val="minor"/>
    </font>
    <font>
      <b/>
      <i/>
      <sz val="9"/>
      <name val="Calibri"/>
      <family val="2"/>
      <scheme val="minor"/>
    </font>
    <font>
      <b/>
      <vertAlign val="superscript"/>
      <sz val="9"/>
      <name val="Calibri"/>
      <family val="2"/>
      <scheme val="minor"/>
    </font>
    <font>
      <sz val="11"/>
      <name val="Calibri"/>
      <family val="2"/>
      <scheme val="minor"/>
    </font>
    <font>
      <b/>
      <sz val="11"/>
      <color theme="1"/>
      <name val="Calibri"/>
      <family val="2"/>
      <scheme val="minor"/>
    </font>
    <font>
      <sz val="8"/>
      <name val="Arial"/>
      <family val="2"/>
    </font>
    <font>
      <b/>
      <sz val="8"/>
      <name val="Arial"/>
      <family val="2"/>
    </font>
    <font>
      <b/>
      <sz val="10"/>
      <name val="Arial"/>
      <family val="2"/>
    </font>
    <font>
      <b/>
      <sz val="9"/>
      <name val="Arial"/>
      <family val="2"/>
    </font>
    <font>
      <u/>
      <sz val="10"/>
      <color indexed="12"/>
      <name val="Arial"/>
      <family val="2"/>
    </font>
    <font>
      <sz val="8"/>
      <color indexed="8"/>
      <name val="Calibri"/>
      <family val="2"/>
    </font>
    <font>
      <sz val="8"/>
      <color indexed="8"/>
      <name val="Arial"/>
      <family val="2"/>
    </font>
    <font>
      <b/>
      <sz val="8"/>
      <color indexed="81"/>
      <name val="Tahoma"/>
      <family val="2"/>
    </font>
    <font>
      <sz val="8"/>
      <color indexed="81"/>
      <name val="Tahoma"/>
      <family val="2"/>
    </font>
    <font>
      <b/>
      <sz val="10"/>
      <color theme="1"/>
      <name val="Calibri"/>
      <family val="2"/>
      <scheme val="minor"/>
    </font>
    <font>
      <sz val="10"/>
      <color theme="1"/>
      <name val="Calibri"/>
      <family val="2"/>
      <scheme val="minor"/>
    </font>
    <font>
      <b/>
      <sz val="14"/>
      <color theme="1"/>
      <name val="Calibri"/>
      <family val="2"/>
      <scheme val="minor"/>
    </font>
    <font>
      <i/>
      <sz val="10"/>
      <name val="Calibri"/>
      <family val="2"/>
      <scheme val="minor"/>
    </font>
    <font>
      <b/>
      <sz val="10"/>
      <name val="Calibri"/>
      <family val="2"/>
      <scheme val="minor"/>
    </font>
    <font>
      <sz val="7"/>
      <name val="Arial"/>
      <family val="2"/>
    </font>
    <font>
      <sz val="9"/>
      <name val="Arial"/>
      <family val="2"/>
    </font>
    <font>
      <b/>
      <sz val="7"/>
      <name val="Arial"/>
      <family val="2"/>
    </font>
    <font>
      <sz val="8"/>
      <color rgb="FF000000"/>
      <name val="Tahoma"/>
      <family val="2"/>
    </font>
    <font>
      <sz val="10"/>
      <name val="Calibri"/>
      <family val="2"/>
      <scheme val="minor"/>
    </font>
    <font>
      <b/>
      <sz val="8"/>
      <color indexed="9"/>
      <name val="Arial"/>
      <family val="2"/>
    </font>
    <font>
      <sz val="11"/>
      <color indexed="9"/>
      <name val="Calibri"/>
      <family val="2"/>
    </font>
    <font>
      <b/>
      <sz val="11"/>
      <color indexed="8"/>
      <name val="Calibri"/>
      <family val="2"/>
    </font>
    <font>
      <sz val="12"/>
      <color indexed="8"/>
      <name val="Calibri"/>
      <family val="2"/>
    </font>
    <font>
      <u/>
      <sz val="12"/>
      <color indexed="8"/>
      <name val="Calibri"/>
      <family val="2"/>
    </font>
    <font>
      <b/>
      <sz val="16"/>
      <color indexed="8"/>
      <name val="Calibri"/>
      <family val="2"/>
    </font>
    <font>
      <b/>
      <sz val="11"/>
      <color rgb="FF1F497D"/>
      <name val="Arial"/>
      <family val="2"/>
    </font>
    <font>
      <sz val="11"/>
      <color rgb="FF1F497D"/>
      <name val="Arial"/>
      <family val="2"/>
    </font>
    <font>
      <sz val="10"/>
      <color indexed="8"/>
      <name val="Calibri"/>
      <family val="2"/>
      <scheme val="minor"/>
    </font>
    <font>
      <i/>
      <sz val="11"/>
      <color theme="1"/>
      <name val="Calibri"/>
      <family val="2"/>
      <scheme val="minor"/>
    </font>
    <font>
      <b/>
      <sz val="9"/>
      <name val="Calibri"/>
      <family val="2"/>
    </font>
  </fonts>
  <fills count="9">
    <fill>
      <patternFill patternType="none"/>
    </fill>
    <fill>
      <patternFill patternType="gray125"/>
    </fill>
    <fill>
      <patternFill patternType="solid">
        <fgColor theme="9" tint="0.59999389629810485"/>
        <bgColor indexed="64"/>
      </patternFill>
    </fill>
    <fill>
      <patternFill patternType="solid">
        <fgColor indexed="47"/>
        <bgColor indexed="64"/>
      </patternFill>
    </fill>
    <fill>
      <patternFill patternType="solid">
        <fgColor indexed="44"/>
        <bgColor indexed="64"/>
      </patternFill>
    </fill>
    <fill>
      <patternFill patternType="solid">
        <fgColor indexed="26"/>
        <bgColor indexed="64"/>
      </patternFill>
    </fill>
    <fill>
      <patternFill patternType="solid">
        <fgColor indexed="8"/>
        <bgColor indexed="64"/>
      </patternFill>
    </fill>
    <fill>
      <patternFill patternType="solid">
        <fgColor rgb="FFFFFFD5"/>
        <bgColor indexed="64"/>
      </patternFill>
    </fill>
    <fill>
      <patternFill patternType="solid">
        <fgColor rgb="FFFF000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thin">
        <color indexed="64"/>
      </left>
      <right/>
      <top/>
      <bottom/>
      <diagonal/>
    </border>
    <border>
      <left/>
      <right/>
      <top style="thin">
        <color indexed="64"/>
      </top>
      <bottom style="medium">
        <color indexed="64"/>
      </bottom>
      <diagonal/>
    </border>
    <border>
      <left style="medium">
        <color indexed="64"/>
      </left>
      <right/>
      <top style="medium">
        <color indexed="64"/>
      </top>
      <bottom/>
      <diagonal/>
    </border>
    <border>
      <left/>
      <right/>
      <top/>
      <bottom style="thin">
        <color indexed="55"/>
      </bottom>
      <diagonal/>
    </border>
    <border>
      <left/>
      <right/>
      <top style="thin">
        <color indexed="55"/>
      </top>
      <bottom style="thin">
        <color indexed="55"/>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s>
  <cellStyleXfs count="21">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0" fontId="1" fillId="0" borderId="0"/>
    <xf numFmtId="43" fontId="5" fillId="0" borderId="0" applyFont="0" applyFill="0" applyBorder="0" applyAlignment="0" applyProtection="0"/>
    <xf numFmtId="43" fontId="3"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0" fontId="3" fillId="4" borderId="0" applyNumberFormat="0" applyAlignment="0">
      <alignment horizontal="right"/>
    </xf>
    <xf numFmtId="0" fontId="3" fillId="3" borderId="0" applyNumberFormat="0" applyAlignment="0"/>
    <xf numFmtId="0" fontId="4" fillId="0" borderId="0" applyNumberFormat="0" applyFill="0" applyBorder="0" applyAlignment="0" applyProtection="0">
      <alignment vertical="top"/>
      <protection locked="0"/>
    </xf>
    <xf numFmtId="0" fontId="3"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9" fillId="0" borderId="0" applyNumberFormat="0" applyFill="0" applyBorder="0" applyAlignment="0" applyProtection="0">
      <alignment vertical="top"/>
      <protection locked="0"/>
    </xf>
    <xf numFmtId="0" fontId="3" fillId="0" borderId="0"/>
  </cellStyleXfs>
  <cellXfs count="252">
    <xf numFmtId="0" fontId="0" fillId="0" borderId="0" xfId="0"/>
    <xf numFmtId="0" fontId="8" fillId="0" borderId="0" xfId="14" applyFont="1"/>
    <xf numFmtId="0" fontId="9" fillId="0" borderId="0" xfId="14" quotePrefix="1" applyFont="1"/>
    <xf numFmtId="0" fontId="9" fillId="0" borderId="0" xfId="14" applyFont="1"/>
    <xf numFmtId="0" fontId="1" fillId="0" borderId="0" xfId="6"/>
    <xf numFmtId="0" fontId="15" fillId="0" borderId="0" xfId="6" applyFont="1"/>
    <xf numFmtId="0" fontId="17" fillId="5" borderId="33" xfId="6" applyFont="1" applyFill="1" applyBorder="1" applyProtection="1">
      <protection locked="0"/>
    </xf>
    <xf numFmtId="0" fontId="20" fillId="0" borderId="0" xfId="6" applyFont="1" applyAlignment="1">
      <alignment horizontal="center" vertical="top"/>
    </xf>
    <xf numFmtId="0" fontId="21" fillId="0" borderId="0" xfId="6" applyFont="1"/>
    <xf numFmtId="0" fontId="15" fillId="0" borderId="0" xfId="6" applyFont="1" applyAlignment="1">
      <alignment wrapText="1"/>
    </xf>
    <xf numFmtId="0" fontId="17" fillId="5" borderId="33" xfId="6" applyFont="1" applyFill="1" applyBorder="1"/>
    <xf numFmtId="0" fontId="17" fillId="5" borderId="33" xfId="6" applyFont="1" applyFill="1" applyBorder="1" applyAlignment="1" applyProtection="1">
      <alignment horizontal="left"/>
      <protection locked="0"/>
    </xf>
    <xf numFmtId="0" fontId="14" fillId="0" borderId="0" xfId="0" applyFont="1" applyAlignment="1">
      <alignment wrapText="1"/>
    </xf>
    <xf numFmtId="0" fontId="24" fillId="2" borderId="10" xfId="2" applyNumberFormat="1" applyFont="1" applyFill="1" applyBorder="1" applyAlignment="1">
      <alignment horizontal="center" vertical="center"/>
    </xf>
    <xf numFmtId="0" fontId="24" fillId="2" borderId="4" xfId="2" applyNumberFormat="1" applyFont="1" applyFill="1" applyBorder="1" applyAlignment="1">
      <alignment horizontal="center" vertical="center"/>
    </xf>
    <xf numFmtId="0" fontId="24" fillId="2" borderId="6" xfId="2" applyNumberFormat="1" applyFont="1" applyFill="1" applyBorder="1" applyAlignment="1">
      <alignment horizontal="center" vertical="center"/>
    </xf>
    <xf numFmtId="0" fontId="18" fillId="0" borderId="0" xfId="0" quotePrefix="1" applyFont="1"/>
    <xf numFmtId="0" fontId="29" fillId="0" borderId="0" xfId="0" applyFont="1"/>
    <xf numFmtId="0" fontId="30" fillId="0" borderId="0" xfId="0" applyFont="1"/>
    <xf numFmtId="0" fontId="31" fillId="0" borderId="0" xfId="0" applyFont="1"/>
    <xf numFmtId="49" fontId="15" fillId="0" borderId="0" xfId="0" applyNumberFormat="1" applyFont="1" applyAlignment="1">
      <alignment horizontal="left"/>
    </xf>
    <xf numFmtId="0" fontId="16" fillId="2" borderId="15" xfId="14" applyFont="1" applyFill="1" applyBorder="1" applyAlignment="1">
      <alignment wrapText="1"/>
    </xf>
    <xf numFmtId="0" fontId="16" fillId="2" borderId="1" xfId="14" applyFont="1" applyFill="1" applyBorder="1" applyAlignment="1">
      <alignment horizontal="center" wrapText="1"/>
    </xf>
    <xf numFmtId="0" fontId="14" fillId="0" borderId="0" xfId="0" applyFont="1"/>
    <xf numFmtId="0" fontId="3" fillId="0" borderId="0" xfId="20"/>
    <xf numFmtId="168" fontId="0" fillId="0" borderId="0" xfId="16" applyNumberFormat="1" applyFont="1"/>
    <xf numFmtId="164" fontId="2" fillId="0" borderId="0" xfId="2" applyNumberFormat="1" applyFont="1" applyAlignment="1">
      <alignment horizontal="center" vertical="center"/>
    </xf>
    <xf numFmtId="0" fontId="0" fillId="0" borderId="0" xfId="0" applyAlignment="1">
      <alignment vertical="center"/>
    </xf>
    <xf numFmtId="0" fontId="27" fillId="0" borderId="0" xfId="14" quotePrefix="1" applyFont="1"/>
    <xf numFmtId="0" fontId="25" fillId="0" borderId="0" xfId="0" applyFont="1"/>
    <xf numFmtId="2" fontId="0" fillId="0" borderId="0" xfId="0" applyNumberFormat="1"/>
    <xf numFmtId="164" fontId="2" fillId="0" borderId="0" xfId="2" applyNumberFormat="1" applyFont="1" applyBorder="1" applyAlignment="1">
      <alignment vertical="center"/>
    </xf>
    <xf numFmtId="0" fontId="33" fillId="0" borderId="0" xfId="14" applyFont="1" applyAlignment="1">
      <alignment horizontal="center" vertical="center"/>
    </xf>
    <xf numFmtId="0" fontId="25" fillId="0" borderId="0" xfId="0" applyFont="1" applyAlignment="1">
      <alignment horizontal="right" vertical="center"/>
    </xf>
    <xf numFmtId="164" fontId="24" fillId="0" borderId="0" xfId="2" applyNumberFormat="1" applyFont="1" applyBorder="1" applyAlignment="1">
      <alignment vertical="center"/>
    </xf>
    <xf numFmtId="0" fontId="0" fillId="0" borderId="22" xfId="0" applyBorder="1" applyAlignment="1">
      <alignment horizontal="center" vertical="center"/>
    </xf>
    <xf numFmtId="168" fontId="0" fillId="0" borderId="22" xfId="16" applyNumberFormat="1" applyFont="1" applyBorder="1" applyAlignment="1">
      <alignment horizontal="center" vertical="center"/>
    </xf>
    <xf numFmtId="1" fontId="0" fillId="0" borderId="41" xfId="0" applyNumberFormat="1" applyBorder="1" applyAlignment="1">
      <alignment horizontal="center" vertical="center"/>
    </xf>
    <xf numFmtId="1" fontId="0" fillId="0" borderId="25" xfId="2" applyNumberFormat="1" applyFont="1" applyBorder="1" applyAlignment="1">
      <alignment horizontal="center" vertical="center"/>
    </xf>
    <xf numFmtId="164" fontId="0" fillId="0" borderId="22" xfId="2" applyNumberFormat="1" applyFont="1" applyBorder="1" applyAlignment="1">
      <alignment horizontal="center" vertical="center"/>
    </xf>
    <xf numFmtId="7" fontId="28" fillId="0" borderId="51" xfId="0" applyNumberFormat="1" applyFont="1" applyBorder="1" applyAlignment="1">
      <alignment horizontal="center" vertical="center"/>
    </xf>
    <xf numFmtId="167" fontId="24" fillId="0" borderId="51" xfId="2" applyNumberFormat="1" applyFont="1" applyBorder="1" applyAlignment="1">
      <alignment horizontal="center" vertical="center"/>
    </xf>
    <xf numFmtId="2" fontId="42" fillId="0" borderId="36" xfId="0" applyNumberFormat="1" applyFont="1" applyBorder="1" applyAlignment="1">
      <alignment horizontal="center" vertical="center"/>
    </xf>
    <xf numFmtId="2" fontId="25" fillId="0" borderId="36" xfId="0" applyNumberFormat="1" applyFont="1" applyBorder="1" applyAlignment="1">
      <alignment horizontal="center" vertical="center"/>
    </xf>
    <xf numFmtId="7" fontId="0" fillId="0" borderId="0" xfId="0" applyNumberFormat="1"/>
    <xf numFmtId="0" fontId="0" fillId="0" borderId="0" xfId="0" applyAlignment="1">
      <alignment horizontal="right"/>
    </xf>
    <xf numFmtId="5" fontId="0" fillId="0" borderId="0" xfId="0" applyNumberFormat="1"/>
    <xf numFmtId="0" fontId="34" fillId="0" borderId="0" xfId="0" applyFont="1" applyAlignment="1">
      <alignment vertical="center"/>
    </xf>
    <xf numFmtId="0" fontId="0" fillId="0" borderId="37" xfId="0" applyBorder="1"/>
    <xf numFmtId="0" fontId="37" fillId="0" borderId="0" xfId="0" applyFont="1"/>
    <xf numFmtId="0" fontId="38" fillId="0" borderId="0" xfId="0" applyFont="1" applyAlignment="1">
      <alignment horizontal="center"/>
    </xf>
    <xf numFmtId="0" fontId="37" fillId="0" borderId="49" xfId="0" applyFont="1" applyBorder="1" applyAlignment="1">
      <alignment horizontal="left"/>
    </xf>
    <xf numFmtId="5" fontId="37" fillId="0" borderId="49" xfId="9" applyNumberFormat="1" applyFont="1" applyBorder="1" applyAlignment="1">
      <alignment horizontal="center"/>
    </xf>
    <xf numFmtId="5" fontId="37" fillId="0" borderId="49" xfId="0" applyNumberFormat="1" applyFont="1" applyBorder="1" applyAlignment="1">
      <alignment horizontal="center"/>
    </xf>
    <xf numFmtId="0" fontId="37" fillId="0" borderId="50" xfId="0" applyFont="1" applyBorder="1" applyAlignment="1">
      <alignment horizontal="left"/>
    </xf>
    <xf numFmtId="39" fontId="37" fillId="0" borderId="50" xfId="7" applyNumberFormat="1" applyFont="1" applyBorder="1" applyAlignment="1">
      <alignment horizontal="center"/>
    </xf>
    <xf numFmtId="3" fontId="37" fillId="0" borderId="50" xfId="7" applyNumberFormat="1" applyFont="1" applyBorder="1" applyAlignment="1">
      <alignment horizontal="center"/>
    </xf>
    <xf numFmtId="5" fontId="35" fillId="0" borderId="0" xfId="0" applyNumberFormat="1" applyFont="1"/>
    <xf numFmtId="0" fontId="37" fillId="0" borderId="49" xfId="0" applyFont="1" applyBorder="1"/>
    <xf numFmtId="7" fontId="37" fillId="0" borderId="49" xfId="0" applyNumberFormat="1" applyFont="1" applyBorder="1"/>
    <xf numFmtId="0" fontId="37" fillId="0" borderId="50" xfId="0" applyFont="1" applyBorder="1"/>
    <xf numFmtId="7" fontId="38" fillId="0" borderId="50" xfId="0" applyNumberFormat="1" applyFont="1" applyBorder="1"/>
    <xf numFmtId="7" fontId="37" fillId="0" borderId="50" xfId="0" applyNumberFormat="1" applyFont="1" applyBorder="1"/>
    <xf numFmtId="169" fontId="37" fillId="0" borderId="50" xfId="7" applyNumberFormat="1" applyFont="1" applyBorder="1"/>
    <xf numFmtId="9" fontId="37" fillId="0" borderId="50" xfId="0" applyNumberFormat="1" applyFont="1" applyBorder="1"/>
    <xf numFmtId="0" fontId="37" fillId="0" borderId="0" xfId="0" applyFont="1" applyAlignment="1">
      <alignment horizontal="right"/>
    </xf>
    <xf numFmtId="165" fontId="38" fillId="0" borderId="0" xfId="7" applyNumberFormat="1" applyFont="1" applyAlignment="1">
      <alignment horizontal="center"/>
    </xf>
    <xf numFmtId="0" fontId="37" fillId="0" borderId="37" xfId="0" applyFont="1" applyBorder="1"/>
    <xf numFmtId="37" fontId="37" fillId="0" borderId="50" xfId="7" applyNumberFormat="1" applyFont="1" applyBorder="1" applyAlignment="1">
      <alignment horizontal="center"/>
    </xf>
    <xf numFmtId="169" fontId="37" fillId="0" borderId="0" xfId="0" applyNumberFormat="1" applyFont="1"/>
    <xf numFmtId="43" fontId="37" fillId="0" borderId="0" xfId="0" applyNumberFormat="1" applyFont="1"/>
    <xf numFmtId="165" fontId="37" fillId="0" borderId="0" xfId="0" applyNumberFormat="1" applyFont="1"/>
    <xf numFmtId="0" fontId="25" fillId="0" borderId="17" xfId="0" applyFont="1" applyBorder="1" applyAlignment="1" applyProtection="1">
      <alignment vertical="center"/>
      <protection locked="0"/>
    </xf>
    <xf numFmtId="0" fontId="25" fillId="0" borderId="7" xfId="0" applyFont="1" applyBorder="1" applyAlignment="1" applyProtection="1">
      <alignment vertical="center"/>
      <protection locked="0"/>
    </xf>
    <xf numFmtId="168" fontId="25" fillId="0" borderId="3" xfId="16" applyNumberFormat="1" applyFont="1" applyFill="1" applyBorder="1" applyAlignment="1" applyProtection="1">
      <alignment horizontal="center" vertical="center"/>
      <protection locked="0"/>
    </xf>
    <xf numFmtId="168" fontId="25" fillId="0" borderId="1" xfId="16" applyNumberFormat="1" applyFont="1" applyFill="1" applyBorder="1" applyAlignment="1" applyProtection="1">
      <alignment horizontal="center" vertical="center"/>
      <protection locked="0"/>
    </xf>
    <xf numFmtId="168" fontId="25" fillId="0" borderId="2" xfId="16" applyNumberFormat="1" applyFont="1" applyFill="1" applyBorder="1" applyAlignment="1" applyProtection="1">
      <alignment horizontal="center" vertical="center"/>
      <protection locked="0"/>
    </xf>
    <xf numFmtId="0" fontId="25" fillId="0" borderId="1" xfId="2" applyNumberFormat="1" applyFont="1" applyFill="1" applyBorder="1" applyAlignment="1" applyProtection="1">
      <alignment horizontal="center" vertical="center"/>
      <protection locked="0"/>
    </xf>
    <xf numFmtId="0" fontId="25" fillId="0" borderId="2" xfId="2" applyNumberFormat="1" applyFont="1" applyFill="1" applyBorder="1" applyAlignment="1" applyProtection="1">
      <alignment horizontal="center" vertical="center"/>
      <protection locked="0"/>
    </xf>
    <xf numFmtId="0" fontId="28" fillId="2" borderId="24" xfId="14" applyFont="1" applyFill="1" applyBorder="1" applyAlignment="1">
      <alignment horizontal="center" vertical="center" wrapText="1"/>
    </xf>
    <xf numFmtId="0" fontId="25" fillId="0" borderId="3" xfId="2" applyNumberFormat="1" applyFont="1" applyFill="1" applyBorder="1" applyAlignment="1" applyProtection="1">
      <alignment horizontal="center" vertical="center"/>
      <protection locked="0"/>
    </xf>
    <xf numFmtId="0" fontId="41" fillId="0" borderId="0" xfId="20" applyFont="1" applyAlignment="1">
      <alignment horizontal="left" vertical="top" wrapText="1"/>
    </xf>
    <xf numFmtId="0" fontId="0" fillId="0" borderId="1" xfId="0" applyBorder="1" applyAlignment="1">
      <alignment horizontal="center"/>
    </xf>
    <xf numFmtId="0" fontId="14" fillId="2" borderId="1" xfId="0" applyFont="1" applyFill="1" applyBorder="1" applyAlignment="1">
      <alignment horizontal="center" vertical="center"/>
    </xf>
    <xf numFmtId="0" fontId="0" fillId="0" borderId="2" xfId="0" applyBorder="1" applyAlignment="1">
      <alignment horizontal="center"/>
    </xf>
    <xf numFmtId="0" fontId="14" fillId="2" borderId="15" xfId="0" applyFont="1" applyFill="1" applyBorder="1" applyAlignment="1">
      <alignment vertical="center"/>
    </xf>
    <xf numFmtId="0" fontId="14" fillId="2" borderId="20" xfId="0" applyFont="1" applyFill="1" applyBorder="1" applyAlignment="1">
      <alignment vertical="center"/>
    </xf>
    <xf numFmtId="0" fontId="40" fillId="0" borderId="0" xfId="20" applyFont="1" applyAlignment="1">
      <alignment horizontal="center" vertical="top" wrapText="1"/>
    </xf>
    <xf numFmtId="9" fontId="41" fillId="0" borderId="0" xfId="20" applyNumberFormat="1" applyFont="1" applyAlignment="1">
      <alignment horizontal="center" vertical="top" wrapText="1"/>
    </xf>
    <xf numFmtId="0" fontId="24" fillId="0" borderId="1" xfId="0" applyFont="1" applyBorder="1"/>
    <xf numFmtId="0" fontId="9" fillId="0" borderId="0" xfId="14" applyFont="1" applyAlignment="1">
      <alignment vertical="top"/>
    </xf>
    <xf numFmtId="0" fontId="28" fillId="2" borderId="40" xfId="14" applyFont="1" applyFill="1" applyBorder="1" applyAlignment="1">
      <alignment horizontal="center" vertical="center" wrapText="1"/>
    </xf>
    <xf numFmtId="0" fontId="28" fillId="2" borderId="38" xfId="14" applyFont="1" applyFill="1" applyBorder="1" applyAlignment="1">
      <alignment horizontal="center" vertical="center" wrapText="1"/>
    </xf>
    <xf numFmtId="0" fontId="28" fillId="2" borderId="39" xfId="14" applyFont="1" applyFill="1" applyBorder="1" applyAlignment="1">
      <alignment horizontal="center" vertical="center" wrapText="1"/>
    </xf>
    <xf numFmtId="0" fontId="28" fillId="2" borderId="44" xfId="14" applyFont="1" applyFill="1" applyBorder="1" applyAlignment="1">
      <alignment horizontal="center" vertical="center" wrapText="1"/>
    </xf>
    <xf numFmtId="0" fontId="28" fillId="2" borderId="44" xfId="14" applyFont="1" applyFill="1" applyBorder="1" applyAlignment="1">
      <alignment vertical="center" wrapText="1"/>
    </xf>
    <xf numFmtId="0" fontId="0" fillId="0" borderId="1" xfId="0" applyBorder="1" applyAlignment="1">
      <alignment horizontal="center" vertical="center"/>
    </xf>
    <xf numFmtId="168" fontId="0" fillId="0" borderId="1" xfId="16" applyNumberFormat="1" applyFont="1" applyBorder="1" applyAlignment="1">
      <alignment horizontal="center" vertical="center"/>
    </xf>
    <xf numFmtId="1" fontId="0" fillId="0" borderId="1" xfId="2" applyNumberFormat="1" applyFont="1" applyBorder="1" applyAlignment="1">
      <alignment horizontal="center" vertical="center"/>
    </xf>
    <xf numFmtId="164" fontId="0" fillId="0" borderId="1" xfId="2" applyNumberFormat="1" applyFont="1" applyBorder="1" applyAlignment="1">
      <alignment horizontal="center" vertical="center"/>
    </xf>
    <xf numFmtId="170" fontId="0" fillId="0" borderId="1" xfId="0" applyNumberFormat="1" applyBorder="1"/>
    <xf numFmtId="0" fontId="0" fillId="0" borderId="25" xfId="0" applyBorder="1" applyAlignment="1">
      <alignment horizontal="center" vertical="center"/>
    </xf>
    <xf numFmtId="1" fontId="0" fillId="0" borderId="22" xfId="2" applyNumberFormat="1" applyFont="1" applyBorder="1" applyAlignment="1">
      <alignment horizontal="center" vertical="center"/>
    </xf>
    <xf numFmtId="44" fontId="0" fillId="0" borderId="26" xfId="2" applyFont="1" applyBorder="1" applyAlignment="1">
      <alignment horizontal="center" vertical="center"/>
    </xf>
    <xf numFmtId="0" fontId="0" fillId="0" borderId="17" xfId="0" applyBorder="1" applyAlignment="1">
      <alignment horizontal="center" vertical="center"/>
    </xf>
    <xf numFmtId="44" fontId="0" fillId="0" borderId="18" xfId="2" applyFont="1" applyBorder="1" applyAlignment="1">
      <alignment horizontal="center" vertical="center"/>
    </xf>
    <xf numFmtId="0" fontId="0" fillId="0" borderId="7" xfId="0" applyBorder="1" applyAlignment="1">
      <alignment horizontal="center" vertical="center"/>
    </xf>
    <xf numFmtId="0" fontId="0" fillId="0" borderId="2" xfId="0" applyBorder="1" applyAlignment="1">
      <alignment horizontal="center" vertical="center"/>
    </xf>
    <xf numFmtId="168" fontId="0" fillId="0" borderId="2" xfId="16" applyNumberFormat="1" applyFont="1" applyBorder="1" applyAlignment="1">
      <alignment horizontal="center" vertical="center"/>
    </xf>
    <xf numFmtId="1" fontId="0" fillId="0" borderId="2" xfId="2" applyNumberFormat="1" applyFont="1" applyBorder="1" applyAlignment="1">
      <alignment horizontal="center" vertical="center"/>
    </xf>
    <xf numFmtId="164" fontId="0" fillId="0" borderId="2" xfId="2" applyNumberFormat="1" applyFont="1" applyBorder="1" applyAlignment="1">
      <alignment horizontal="center" vertical="center"/>
    </xf>
    <xf numFmtId="44" fontId="0" fillId="0" borderId="8" xfId="2" applyFont="1" applyBorder="1" applyAlignment="1">
      <alignment horizontal="center" vertical="center"/>
    </xf>
    <xf numFmtId="1" fontId="0" fillId="0" borderId="29" xfId="0" applyNumberFormat="1" applyBorder="1" applyAlignment="1">
      <alignment horizontal="center" vertical="center"/>
    </xf>
    <xf numFmtId="1" fontId="0" fillId="0" borderId="47" xfId="0" applyNumberFormat="1" applyBorder="1" applyAlignment="1">
      <alignment horizontal="center" vertical="center"/>
    </xf>
    <xf numFmtId="2" fontId="0" fillId="0" borderId="21" xfId="2" applyNumberFormat="1" applyFont="1" applyBorder="1" applyAlignment="1">
      <alignment horizontal="center" vertical="center"/>
    </xf>
    <xf numFmtId="2" fontId="0" fillId="0" borderId="16" xfId="2" applyNumberFormat="1" applyFont="1" applyBorder="1" applyAlignment="1">
      <alignment horizontal="center" vertical="center"/>
    </xf>
    <xf numFmtId="2" fontId="0" fillId="0" borderId="11" xfId="2" applyNumberFormat="1" applyFont="1" applyBorder="1" applyAlignment="1">
      <alignment horizontal="center" vertical="center"/>
    </xf>
    <xf numFmtId="2" fontId="0" fillId="0" borderId="26" xfId="2" applyNumberFormat="1" applyFont="1" applyBorder="1" applyAlignment="1">
      <alignment horizontal="center" vertical="center"/>
    </xf>
    <xf numFmtId="1" fontId="0" fillId="0" borderId="17" xfId="2" applyNumberFormat="1" applyFont="1" applyBorder="1" applyAlignment="1">
      <alignment horizontal="center" vertical="center"/>
    </xf>
    <xf numFmtId="2" fontId="0" fillId="0" borderId="18" xfId="2" applyNumberFormat="1" applyFont="1" applyBorder="1" applyAlignment="1">
      <alignment horizontal="center" vertical="center"/>
    </xf>
    <xf numFmtId="1" fontId="0" fillId="0" borderId="7" xfId="2" applyNumberFormat="1" applyFont="1" applyBorder="1" applyAlignment="1">
      <alignment horizontal="center" vertical="center"/>
    </xf>
    <xf numFmtId="2" fontId="0" fillId="0" borderId="8" xfId="2" applyNumberFormat="1" applyFont="1" applyBorder="1" applyAlignment="1">
      <alignment horizontal="center" vertical="center"/>
    </xf>
    <xf numFmtId="0" fontId="25" fillId="0" borderId="0" xfId="0" applyFont="1" applyAlignment="1">
      <alignment vertical="center"/>
    </xf>
    <xf numFmtId="0" fontId="33" fillId="0" borderId="0" xfId="0" applyFont="1" applyAlignment="1">
      <alignment horizontal="center"/>
    </xf>
    <xf numFmtId="0" fontId="33" fillId="0" borderId="0" xfId="0" applyFont="1"/>
    <xf numFmtId="0" fontId="33" fillId="0" borderId="0" xfId="0" applyFont="1" applyAlignment="1">
      <alignment horizontal="right"/>
    </xf>
    <xf numFmtId="44" fontId="33" fillId="5" borderId="0" xfId="9" applyFont="1" applyFill="1" applyProtection="1">
      <protection locked="0"/>
    </xf>
    <xf numFmtId="171" fontId="33" fillId="5" borderId="0" xfId="9" applyNumberFormat="1" applyFont="1" applyFill="1" applyProtection="1">
      <protection locked="0"/>
    </xf>
    <xf numFmtId="171" fontId="33" fillId="0" borderId="0" xfId="9" applyNumberFormat="1" applyFont="1" applyFill="1" applyProtection="1">
      <protection locked="0"/>
    </xf>
    <xf numFmtId="0" fontId="13" fillId="2" borderId="39" xfId="14" applyFont="1" applyFill="1" applyBorder="1" applyAlignment="1">
      <alignment horizontal="center" vertical="center"/>
    </xf>
    <xf numFmtId="0" fontId="13" fillId="2" borderId="40" xfId="14" applyFont="1" applyFill="1" applyBorder="1" applyAlignment="1">
      <alignment horizontal="center" vertical="center"/>
    </xf>
    <xf numFmtId="0" fontId="25" fillId="0" borderId="35" xfId="0" applyFont="1" applyBorder="1" applyAlignment="1" applyProtection="1">
      <alignment vertical="center" wrapText="1"/>
      <protection locked="0"/>
    </xf>
    <xf numFmtId="0" fontId="7" fillId="2" borderId="5" xfId="14" applyFont="1" applyFill="1" applyBorder="1" applyAlignment="1">
      <alignment horizontal="center" vertical="center" wrapText="1"/>
    </xf>
    <xf numFmtId="0" fontId="7" fillId="2" borderId="4" xfId="14" applyFont="1" applyFill="1" applyBorder="1" applyAlignment="1">
      <alignment horizontal="center" vertical="center" wrapText="1"/>
    </xf>
    <xf numFmtId="164" fontId="26" fillId="0" borderId="0" xfId="2" applyNumberFormat="1" applyFont="1" applyBorder="1" applyAlignment="1">
      <alignment horizontal="right" vertical="center"/>
    </xf>
    <xf numFmtId="5" fontId="25" fillId="0" borderId="12" xfId="1" quotePrefix="1" applyNumberFormat="1" applyFont="1" applyBorder="1" applyAlignment="1">
      <alignment horizontal="center" vertical="center"/>
    </xf>
    <xf numFmtId="5" fontId="25" fillId="0" borderId="13" xfId="1" quotePrefix="1" applyNumberFormat="1" applyFont="1" applyBorder="1" applyAlignment="1">
      <alignment horizontal="center" vertical="center"/>
    </xf>
    <xf numFmtId="0" fontId="0" fillId="0" borderId="0" xfId="0" applyAlignment="1">
      <alignment wrapText="1"/>
    </xf>
    <xf numFmtId="167" fontId="0" fillId="0" borderId="0" xfId="0" applyNumberFormat="1"/>
    <xf numFmtId="0" fontId="0" fillId="0" borderId="0" xfId="0" applyAlignment="1">
      <alignment horizontal="center"/>
    </xf>
    <xf numFmtId="0" fontId="0" fillId="8" borderId="0" xfId="0" applyFill="1"/>
    <xf numFmtId="164" fontId="2" fillId="0" borderId="0" xfId="2" applyNumberFormat="1" applyFont="1" applyAlignment="1">
      <alignment horizontal="left" vertical="center"/>
    </xf>
    <xf numFmtId="0" fontId="17" fillId="5" borderId="33" xfId="6" applyFont="1" applyFill="1" applyBorder="1" applyProtection="1">
      <protection locked="0"/>
    </xf>
    <xf numFmtId="0" fontId="17" fillId="5" borderId="33" xfId="6" applyFont="1" applyFill="1" applyBorder="1" applyAlignment="1" applyProtection="1">
      <alignment horizontal="left"/>
      <protection locked="0"/>
    </xf>
    <xf numFmtId="1" fontId="17" fillId="5" borderId="33" xfId="6" applyNumberFormat="1" applyFont="1" applyFill="1" applyBorder="1" applyAlignment="1" applyProtection="1">
      <alignment horizontal="left"/>
      <protection locked="0"/>
    </xf>
    <xf numFmtId="0" fontId="17" fillId="5" borderId="33" xfId="6" applyFont="1" applyFill="1" applyBorder="1" applyAlignment="1" applyProtection="1">
      <alignment horizontal="center"/>
      <protection locked="0"/>
    </xf>
    <xf numFmtId="166" fontId="17" fillId="5" borderId="33" xfId="6" applyNumberFormat="1" applyFont="1" applyFill="1" applyBorder="1" applyAlignment="1" applyProtection="1">
      <alignment horizontal="left"/>
      <protection locked="0"/>
    </xf>
    <xf numFmtId="14" fontId="17" fillId="5" borderId="33" xfId="6" applyNumberFormat="1" applyFont="1" applyFill="1" applyBorder="1" applyAlignment="1" applyProtection="1">
      <alignment horizontal="left"/>
      <protection locked="0"/>
    </xf>
    <xf numFmtId="49" fontId="19" fillId="5" borderId="33" xfId="19" applyNumberFormat="1" applyFill="1" applyBorder="1" applyAlignment="1" applyProtection="1">
      <protection locked="0"/>
    </xf>
    <xf numFmtId="49" fontId="17" fillId="5" borderId="33" xfId="6" applyNumberFormat="1" applyFont="1" applyFill="1" applyBorder="1" applyProtection="1">
      <protection locked="0"/>
    </xf>
    <xf numFmtId="0" fontId="1" fillId="5" borderId="33" xfId="6" applyFill="1" applyBorder="1" applyAlignment="1">
      <alignment horizontal="left"/>
    </xf>
    <xf numFmtId="166" fontId="1" fillId="5" borderId="33" xfId="6" applyNumberFormat="1" applyFill="1" applyBorder="1" applyAlignment="1" applyProtection="1">
      <alignment horizontal="left"/>
      <protection locked="0"/>
    </xf>
    <xf numFmtId="164" fontId="25" fillId="0" borderId="3" xfId="2" applyNumberFormat="1" applyFont="1" applyFill="1" applyBorder="1" applyAlignment="1" applyProtection="1">
      <alignment horizontal="center" vertical="center"/>
      <protection locked="0"/>
    </xf>
    <xf numFmtId="167" fontId="25" fillId="0" borderId="3" xfId="2" applyNumberFormat="1" applyFont="1" applyFill="1" applyBorder="1" applyAlignment="1" applyProtection="1">
      <alignment horizontal="center" vertical="center"/>
      <protection locked="0"/>
    </xf>
    <xf numFmtId="167" fontId="25" fillId="0" borderId="43" xfId="2" applyNumberFormat="1" applyFont="1" applyFill="1" applyBorder="1" applyAlignment="1" applyProtection="1">
      <alignment horizontal="center" vertical="center"/>
      <protection locked="0"/>
    </xf>
    <xf numFmtId="167" fontId="25" fillId="7" borderId="23" xfId="2" applyNumberFormat="1" applyFont="1" applyFill="1" applyBorder="1" applyAlignment="1">
      <alignment horizontal="center" vertical="center"/>
    </xf>
    <xf numFmtId="167" fontId="25" fillId="7" borderId="42" xfId="2" applyNumberFormat="1" applyFont="1" applyFill="1" applyBorder="1" applyAlignment="1">
      <alignment horizontal="center" vertical="center"/>
    </xf>
    <xf numFmtId="0" fontId="7" fillId="2" borderId="4" xfId="14" applyFont="1" applyFill="1" applyBorder="1" applyAlignment="1">
      <alignment horizontal="center" vertical="center" wrapText="1"/>
    </xf>
    <xf numFmtId="0" fontId="25" fillId="0" borderId="3" xfId="2" applyNumberFormat="1" applyFont="1" applyFill="1" applyBorder="1" applyAlignment="1" applyProtection="1">
      <alignment horizontal="center" vertical="center"/>
      <protection locked="0"/>
    </xf>
    <xf numFmtId="0" fontId="6" fillId="2" borderId="9" xfId="0" applyFont="1" applyFill="1" applyBorder="1" applyAlignment="1">
      <alignment horizontal="left" vertical="center"/>
    </xf>
    <xf numFmtId="0" fontId="6" fillId="2" borderId="28" xfId="0" applyFont="1" applyFill="1" applyBorder="1" applyAlignment="1">
      <alignment horizontal="left" vertical="center"/>
    </xf>
    <xf numFmtId="0" fontId="6" fillId="2" borderId="34" xfId="0" applyFont="1" applyFill="1" applyBorder="1" applyAlignment="1">
      <alignment horizontal="left" vertical="center"/>
    </xf>
    <xf numFmtId="0" fontId="13" fillId="2" borderId="39" xfId="14" applyFont="1" applyFill="1" applyBorder="1" applyAlignment="1">
      <alignment horizontal="center" vertical="center"/>
    </xf>
    <xf numFmtId="0" fontId="13" fillId="2" borderId="4" xfId="14" applyFont="1" applyFill="1" applyBorder="1" applyAlignment="1">
      <alignment horizontal="center" vertical="center"/>
    </xf>
    <xf numFmtId="0" fontId="13" fillId="2" borderId="38" xfId="14" applyFont="1" applyFill="1" applyBorder="1" applyAlignment="1">
      <alignment horizontal="center" vertical="center"/>
    </xf>
    <xf numFmtId="0" fontId="13" fillId="2" borderId="44" xfId="14" applyFont="1" applyFill="1" applyBorder="1" applyAlignment="1">
      <alignment horizontal="center" vertical="center"/>
    </xf>
    <xf numFmtId="0" fontId="13" fillId="2" borderId="45" xfId="14" applyFont="1" applyFill="1" applyBorder="1" applyAlignment="1">
      <alignment horizontal="center" vertical="center"/>
    </xf>
    <xf numFmtId="0" fontId="13" fillId="2" borderId="10" xfId="14" applyFont="1" applyFill="1" applyBorder="1" applyAlignment="1">
      <alignment horizontal="center" vertical="center"/>
    </xf>
    <xf numFmtId="0" fontId="13" fillId="2" borderId="28" xfId="14" applyFont="1" applyFill="1" applyBorder="1" applyAlignment="1">
      <alignment horizontal="center" vertical="center"/>
    </xf>
    <xf numFmtId="0" fontId="13" fillId="2" borderId="45" xfId="14" applyFont="1" applyFill="1" applyBorder="1" applyAlignment="1">
      <alignment horizontal="center" vertical="center" wrapText="1"/>
    </xf>
    <xf numFmtId="0" fontId="0" fillId="0" borderId="28" xfId="0" applyBorder="1" applyAlignment="1">
      <alignment horizontal="center" vertical="center" wrapText="1"/>
    </xf>
    <xf numFmtId="0" fontId="7" fillId="2" borderId="45" xfId="14" applyFont="1" applyFill="1" applyBorder="1" applyAlignment="1">
      <alignment horizontal="center" vertical="center" wrapText="1"/>
    </xf>
    <xf numFmtId="0" fontId="7" fillId="2" borderId="28" xfId="14" applyFont="1" applyFill="1" applyBorder="1" applyAlignment="1">
      <alignment horizontal="center" vertical="center" wrapText="1"/>
    </xf>
    <xf numFmtId="0" fontId="7" fillId="2" borderId="38" xfId="14" applyFont="1" applyFill="1" applyBorder="1" applyAlignment="1">
      <alignment horizontal="center" vertical="center" wrapText="1"/>
    </xf>
    <xf numFmtId="0" fontId="7" fillId="2" borderId="44" xfId="14" applyFont="1" applyFill="1" applyBorder="1" applyAlignment="1">
      <alignment horizontal="center" vertical="center" wrapText="1"/>
    </xf>
    <xf numFmtId="0" fontId="25" fillId="0" borderId="1" xfId="2" applyNumberFormat="1" applyFont="1" applyFill="1" applyBorder="1" applyAlignment="1" applyProtection="1">
      <alignment horizontal="center" vertical="center"/>
      <protection locked="0"/>
    </xf>
    <xf numFmtId="167" fontId="25" fillId="7" borderId="15" xfId="2" applyNumberFormat="1" applyFont="1" applyFill="1" applyBorder="1" applyAlignment="1">
      <alignment horizontal="center" vertical="center"/>
    </xf>
    <xf numFmtId="167" fontId="25" fillId="7" borderId="20" xfId="2" applyNumberFormat="1" applyFont="1" applyFill="1" applyBorder="1" applyAlignment="1">
      <alignment horizontal="center" vertical="center"/>
    </xf>
    <xf numFmtId="164" fontId="25" fillId="0" borderId="1" xfId="2" applyNumberFormat="1" applyFont="1" applyFill="1" applyBorder="1" applyAlignment="1" applyProtection="1">
      <alignment horizontal="center" vertical="center"/>
      <protection locked="0"/>
    </xf>
    <xf numFmtId="167" fontId="25" fillId="0" borderId="1" xfId="2" applyNumberFormat="1" applyFont="1" applyFill="1" applyBorder="1" applyAlignment="1" applyProtection="1">
      <alignment horizontal="center" vertical="center"/>
      <protection locked="0"/>
    </xf>
    <xf numFmtId="167" fontId="25" fillId="0" borderId="15" xfId="2" applyNumberFormat="1" applyFont="1" applyFill="1" applyBorder="1" applyAlignment="1" applyProtection="1">
      <alignment horizontal="center" vertical="center"/>
      <protection locked="0"/>
    </xf>
    <xf numFmtId="0" fontId="14" fillId="2" borderId="25" xfId="0" applyFont="1" applyFill="1" applyBorder="1" applyAlignment="1">
      <alignment horizontal="left" vertical="center"/>
    </xf>
    <xf numFmtId="0" fontId="14" fillId="2" borderId="22" xfId="0" applyFont="1" applyFill="1" applyBorder="1" applyAlignment="1">
      <alignment horizontal="left" vertical="center"/>
    </xf>
    <xf numFmtId="0" fontId="14" fillId="2" borderId="26" xfId="0" applyFont="1" applyFill="1" applyBorder="1" applyAlignment="1">
      <alignment horizontal="left" vertical="center"/>
    </xf>
    <xf numFmtId="0" fontId="14" fillId="2" borderId="17"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18" xfId="0" applyFont="1" applyFill="1" applyBorder="1" applyAlignment="1">
      <alignment horizontal="center" vertical="center"/>
    </xf>
    <xf numFmtId="164" fontId="25" fillId="0" borderId="52" xfId="2" applyNumberFormat="1" applyFont="1" applyFill="1" applyBorder="1" applyAlignment="1" applyProtection="1">
      <alignment horizontal="center" vertical="center"/>
      <protection locked="0"/>
    </xf>
    <xf numFmtId="164" fontId="25" fillId="0" borderId="37" xfId="2" applyNumberFormat="1" applyFont="1" applyFill="1" applyBorder="1" applyAlignment="1" applyProtection="1">
      <alignment horizontal="center" vertical="center"/>
      <protection locked="0"/>
    </xf>
    <xf numFmtId="164" fontId="25" fillId="0" borderId="2" xfId="2" applyNumberFormat="1" applyFont="1" applyFill="1" applyBorder="1" applyAlignment="1" applyProtection="1">
      <alignment horizontal="center" vertical="center"/>
      <protection locked="0"/>
    </xf>
    <xf numFmtId="167" fontId="25" fillId="0" borderId="2" xfId="2" applyNumberFormat="1" applyFont="1" applyFill="1" applyBorder="1" applyAlignment="1" applyProtection="1">
      <alignment horizontal="center" vertical="center"/>
      <protection locked="0"/>
    </xf>
    <xf numFmtId="167" fontId="25" fillId="0" borderId="19" xfId="2" applyNumberFormat="1" applyFont="1" applyFill="1" applyBorder="1" applyAlignment="1" applyProtection="1">
      <alignment horizontal="center" vertical="center"/>
      <protection locked="0"/>
    </xf>
    <xf numFmtId="0" fontId="25" fillId="0" borderId="2" xfId="2" applyNumberFormat="1" applyFont="1" applyFill="1" applyBorder="1" applyAlignment="1" applyProtection="1">
      <alignment horizontal="center" vertical="center"/>
      <protection locked="0"/>
    </xf>
    <xf numFmtId="0" fontId="0" fillId="0" borderId="10" xfId="0" applyBorder="1" applyAlignment="1">
      <alignment horizontal="center" vertical="center" wrapText="1"/>
    </xf>
    <xf numFmtId="0" fontId="25" fillId="0" borderId="23" xfId="2" applyNumberFormat="1" applyFont="1" applyFill="1"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5" fillId="0" borderId="15" xfId="2" applyNumberFormat="1" applyFont="1" applyFill="1"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24" fillId="0" borderId="9" xfId="0" applyFont="1" applyBorder="1" applyAlignment="1">
      <alignment horizontal="center" vertical="center" wrapText="1"/>
    </xf>
    <xf numFmtId="0" fontId="24" fillId="0" borderId="34" xfId="0" applyFont="1" applyBorder="1" applyAlignment="1">
      <alignment horizontal="center" vertical="center" wrapText="1"/>
    </xf>
    <xf numFmtId="0" fontId="24" fillId="2" borderId="9" xfId="0" applyFont="1" applyFill="1" applyBorder="1" applyAlignment="1">
      <alignment horizontal="center" vertical="center" wrapText="1"/>
    </xf>
    <xf numFmtId="0" fontId="24" fillId="2" borderId="34" xfId="0" applyFont="1" applyFill="1" applyBorder="1" applyAlignment="1">
      <alignment horizontal="center" vertical="center" wrapText="1"/>
    </xf>
    <xf numFmtId="0" fontId="0" fillId="0" borderId="2" xfId="0" applyBorder="1" applyAlignment="1">
      <alignment horizontal="center"/>
    </xf>
    <xf numFmtId="0" fontId="0" fillId="0" borderId="8" xfId="0" applyBorder="1" applyAlignment="1">
      <alignment horizontal="center"/>
    </xf>
    <xf numFmtId="0" fontId="24" fillId="0" borderId="17" xfId="0" applyFont="1" applyBorder="1" applyAlignment="1">
      <alignment horizontal="center"/>
    </xf>
    <xf numFmtId="0" fontId="24" fillId="0" borderId="1" xfId="0" applyFont="1" applyBorder="1" applyAlignment="1">
      <alignment horizontal="center"/>
    </xf>
    <xf numFmtId="0" fontId="24" fillId="0" borderId="7" xfId="0" applyFont="1" applyBorder="1" applyAlignment="1">
      <alignment horizontal="center"/>
    </xf>
    <xf numFmtId="0" fontId="24" fillId="0" borderId="2" xfId="0" applyFont="1" applyBorder="1" applyAlignment="1">
      <alignment horizontal="center"/>
    </xf>
    <xf numFmtId="0" fontId="0" fillId="0" borderId="1" xfId="0" applyBorder="1" applyAlignment="1">
      <alignment horizontal="center"/>
    </xf>
    <xf numFmtId="0" fontId="0" fillId="0" borderId="18" xfId="0" applyBorder="1" applyAlignment="1">
      <alignment horizontal="center"/>
    </xf>
    <xf numFmtId="164" fontId="25" fillId="0" borderId="46" xfId="2" applyNumberFormat="1" applyFont="1" applyFill="1" applyBorder="1" applyAlignment="1" applyProtection="1">
      <alignment horizontal="center" vertical="center"/>
      <protection locked="0"/>
    </xf>
    <xf numFmtId="164" fontId="25" fillId="0" borderId="0" xfId="2" applyNumberFormat="1" applyFont="1" applyFill="1" applyBorder="1" applyAlignment="1" applyProtection="1">
      <alignment horizontal="center" vertical="center"/>
      <protection locked="0"/>
    </xf>
    <xf numFmtId="0" fontId="43" fillId="0" borderId="24" xfId="0" applyFont="1" applyBorder="1" applyAlignment="1">
      <alignment horizontal="left" vertical="center" wrapText="1"/>
    </xf>
    <xf numFmtId="0" fontId="43" fillId="0" borderId="0" xfId="0" applyFont="1" applyAlignment="1">
      <alignment horizontal="left" vertical="center" wrapText="1"/>
    </xf>
    <xf numFmtId="0" fontId="25" fillId="0" borderId="19" xfId="2" applyNumberFormat="1" applyFont="1" applyFill="1"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14" fillId="2" borderId="9" xfId="0" applyFont="1" applyFill="1" applyBorder="1" applyAlignment="1">
      <alignment horizontal="left" vertical="center"/>
    </xf>
    <xf numFmtId="0" fontId="14" fillId="2" borderId="28" xfId="0" applyFont="1" applyFill="1" applyBorder="1" applyAlignment="1">
      <alignment horizontal="left" vertical="center"/>
    </xf>
    <xf numFmtId="0" fontId="14" fillId="2" borderId="34" xfId="0" applyFont="1" applyFill="1" applyBorder="1" applyAlignment="1">
      <alignment horizontal="left" vertical="center"/>
    </xf>
    <xf numFmtId="0" fontId="14" fillId="2" borderId="27" xfId="0" applyFont="1" applyFill="1" applyBorder="1" applyAlignment="1">
      <alignment horizontal="center" vertical="center"/>
    </xf>
    <xf numFmtId="0" fontId="14" fillId="2" borderId="41" xfId="0" applyFont="1" applyFill="1" applyBorder="1" applyAlignment="1">
      <alignment horizontal="center" vertical="center"/>
    </xf>
    <xf numFmtId="0" fontId="14" fillId="2" borderId="21" xfId="0" applyFont="1" applyFill="1" applyBorder="1" applyAlignment="1">
      <alignment horizontal="center" vertical="center"/>
    </xf>
    <xf numFmtId="164" fontId="26" fillId="0" borderId="24" xfId="2" applyNumberFormat="1" applyFont="1" applyBorder="1" applyAlignment="1">
      <alignment horizontal="right" vertical="center"/>
    </xf>
    <xf numFmtId="0" fontId="0" fillId="0" borderId="24" xfId="0" applyBorder="1"/>
    <xf numFmtId="0" fontId="0" fillId="0" borderId="30" xfId="0" applyBorder="1"/>
    <xf numFmtId="0" fontId="0" fillId="0" borderId="0" xfId="0"/>
    <xf numFmtId="0" fontId="0" fillId="0" borderId="32" xfId="0" applyBorder="1"/>
    <xf numFmtId="167" fontId="25" fillId="7" borderId="19" xfId="2" applyNumberFormat="1" applyFont="1" applyFill="1" applyBorder="1" applyAlignment="1">
      <alignment horizontal="center" vertical="center"/>
    </xf>
    <xf numFmtId="167" fontId="25" fillId="7" borderId="53" xfId="2" applyNumberFormat="1" applyFont="1" applyFill="1" applyBorder="1" applyAlignment="1">
      <alignment horizontal="center" vertical="center"/>
    </xf>
    <xf numFmtId="167" fontId="25" fillId="7" borderId="48" xfId="2" applyNumberFormat="1" applyFont="1" applyFill="1" applyBorder="1" applyAlignment="1">
      <alignment horizontal="center" vertical="center"/>
    </xf>
    <xf numFmtId="167" fontId="25" fillId="7" borderId="30" xfId="2" applyNumberFormat="1" applyFont="1" applyFill="1" applyBorder="1" applyAlignment="1">
      <alignment horizontal="center" vertical="center"/>
    </xf>
    <xf numFmtId="167" fontId="25" fillId="7" borderId="14" xfId="2" applyNumberFormat="1" applyFont="1" applyFill="1" applyBorder="1" applyAlignment="1">
      <alignment horizontal="center" vertical="center"/>
    </xf>
    <xf numFmtId="167" fontId="25" fillId="7" borderId="31" xfId="2" applyNumberFormat="1" applyFont="1" applyFill="1" applyBorder="1" applyAlignment="1">
      <alignment horizontal="center" vertical="center"/>
    </xf>
    <xf numFmtId="164" fontId="24" fillId="0" borderId="0" xfId="2" applyNumberFormat="1" applyFont="1" applyAlignment="1">
      <alignment horizontal="right" vertical="center"/>
    </xf>
    <xf numFmtId="14" fontId="25" fillId="0" borderId="0" xfId="2" applyNumberFormat="1" applyFont="1" applyAlignment="1">
      <alignment horizontal="right" vertical="center"/>
    </xf>
    <xf numFmtId="7" fontId="28" fillId="0" borderId="9" xfId="0" applyNumberFormat="1" applyFont="1" applyBorder="1" applyAlignment="1">
      <alignment horizontal="center" vertical="center"/>
    </xf>
    <xf numFmtId="7" fontId="28" fillId="0" borderId="34" xfId="0" applyNumberFormat="1" applyFont="1" applyBorder="1" applyAlignment="1">
      <alignment horizontal="center" vertical="center"/>
    </xf>
    <xf numFmtId="0" fontId="26" fillId="2" borderId="9" xfId="0" applyFont="1" applyFill="1" applyBorder="1" applyAlignment="1">
      <alignment horizontal="left" vertical="center"/>
    </xf>
    <xf numFmtId="0" fontId="26" fillId="2" borderId="28" xfId="0" applyFont="1" applyFill="1" applyBorder="1" applyAlignment="1">
      <alignment horizontal="left" vertical="center"/>
    </xf>
    <xf numFmtId="0" fontId="26" fillId="2" borderId="34" xfId="0" applyFont="1" applyFill="1" applyBorder="1" applyAlignment="1">
      <alignment horizontal="left" vertical="center"/>
    </xf>
    <xf numFmtId="0" fontId="28" fillId="2" borderId="48" xfId="14" applyFont="1" applyFill="1" applyBorder="1" applyAlignment="1">
      <alignment horizontal="center" vertical="center" wrapText="1"/>
    </xf>
    <xf numFmtId="0" fontId="28" fillId="2" borderId="24" xfId="14" applyFont="1" applyFill="1" applyBorder="1" applyAlignment="1">
      <alignment horizontal="center" vertical="center" wrapText="1"/>
    </xf>
    <xf numFmtId="0" fontId="28" fillId="2" borderId="30" xfId="14" applyFont="1" applyFill="1" applyBorder="1" applyAlignment="1">
      <alignment horizontal="center" vertical="center" wrapText="1"/>
    </xf>
    <xf numFmtId="0" fontId="28" fillId="2" borderId="28" xfId="14" applyFont="1" applyFill="1" applyBorder="1" applyAlignment="1">
      <alignment horizontal="center" vertical="center"/>
    </xf>
    <xf numFmtId="0" fontId="28" fillId="2" borderId="34" xfId="14" applyFont="1" applyFill="1" applyBorder="1" applyAlignment="1">
      <alignment horizontal="center" vertical="center"/>
    </xf>
    <xf numFmtId="0" fontId="25" fillId="0" borderId="0" xfId="2" applyNumberFormat="1" applyFont="1" applyAlignment="1">
      <alignment horizontal="right" vertical="center"/>
    </xf>
    <xf numFmtId="0" fontId="34" fillId="6" borderId="0" xfId="0" applyFont="1" applyFill="1" applyAlignment="1">
      <alignment vertical="center"/>
    </xf>
    <xf numFmtId="0" fontId="39" fillId="0" borderId="0" xfId="0" applyFont="1" applyAlignment="1">
      <alignment horizontal="center"/>
    </xf>
    <xf numFmtId="0" fontId="36" fillId="0" borderId="0" xfId="0" applyFont="1" applyAlignment="1">
      <alignment horizontal="center"/>
    </xf>
  </cellXfs>
  <cellStyles count="21">
    <cellStyle name="Comma" xfId="1" builtinId="3"/>
    <cellStyle name="Comma 2" xfId="7" xr:uid="{00000000-0005-0000-0000-000001000000}"/>
    <cellStyle name="Comma 3" xfId="8" xr:uid="{00000000-0005-0000-0000-000002000000}"/>
    <cellStyle name="Comma 4" xfId="17" xr:uid="{00000000-0005-0000-0000-000003000000}"/>
    <cellStyle name="Currency" xfId="2" builtinId="4"/>
    <cellStyle name="Currency 2" xfId="9" xr:uid="{00000000-0005-0000-0000-000005000000}"/>
    <cellStyle name="Currency 3" xfId="10" xr:uid="{00000000-0005-0000-0000-000006000000}"/>
    <cellStyle name="Currency 4" xfId="4" xr:uid="{00000000-0005-0000-0000-000007000000}"/>
    <cellStyle name="Currency 5" xfId="18" xr:uid="{00000000-0005-0000-0000-000008000000}"/>
    <cellStyle name="Data Field" xfId="11" xr:uid="{00000000-0005-0000-0000-000009000000}"/>
    <cellStyle name="Data Name" xfId="12" xr:uid="{00000000-0005-0000-0000-00000A000000}"/>
    <cellStyle name="Hyperlink" xfId="19" builtinId="8"/>
    <cellStyle name="Hyperlink 2" xfId="13" xr:uid="{00000000-0005-0000-0000-00000C000000}"/>
    <cellStyle name="Normal" xfId="0" builtinId="0"/>
    <cellStyle name="Normal 2" xfId="6" xr:uid="{00000000-0005-0000-0000-00000E000000}"/>
    <cellStyle name="Normal 2 2" xfId="20" xr:uid="{00000000-0005-0000-0000-00000F000000}"/>
    <cellStyle name="Normal 3" xfId="14" xr:uid="{00000000-0005-0000-0000-000010000000}"/>
    <cellStyle name="Normal 4" xfId="3" xr:uid="{00000000-0005-0000-0000-000011000000}"/>
    <cellStyle name="Percent" xfId="16" builtinId="5"/>
    <cellStyle name="Percent 2" xfId="15" xr:uid="{00000000-0005-0000-0000-000013000000}"/>
    <cellStyle name="Percent 3" xfId="5" xr:uid="{00000000-0005-0000-0000-000014000000}"/>
  </cellStyles>
  <dxfs count="0"/>
  <tableStyles count="0" defaultTableStyle="TableStyleMedium2" defaultPivotStyle="PivotStyleLight16"/>
  <colors>
    <mruColors>
      <color rgb="FFFFFFD5"/>
      <color rgb="FFFFFFA7"/>
      <color rgb="FFFA8072"/>
      <color rgb="FFFF7F50"/>
      <color rgb="FFFFA07A"/>
      <color rgb="FFE9967A"/>
      <color rgb="FFEECBAD"/>
      <color rgb="FFFFB28B"/>
      <color rgb="FFFFA679"/>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a:t>Energy Savings as a Percentage of Existing Consumption</a:t>
            </a:r>
          </a:p>
        </c:rich>
      </c:tx>
      <c:layout>
        <c:manualLayout>
          <c:xMode val="edge"/>
          <c:yMode val="edge"/>
          <c:x val="0.16292134831460675"/>
          <c:y val="1.9157088122605363E-2"/>
        </c:manualLayout>
      </c:layout>
      <c:overlay val="0"/>
      <c:spPr>
        <a:noFill/>
        <a:ln w="25400">
          <a:noFill/>
        </a:ln>
      </c:spPr>
    </c:title>
    <c:autoTitleDeleted val="0"/>
    <c:plotArea>
      <c:layout>
        <c:manualLayout>
          <c:layoutTarget val="inner"/>
          <c:xMode val="edge"/>
          <c:yMode val="edge"/>
          <c:x val="0.27247191011235966"/>
          <c:y val="0.28735739702091212"/>
          <c:w val="0.48314606741573035"/>
          <c:h val="0.65900629716795811"/>
        </c:manualLayout>
      </c:layout>
      <c:pie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AAE4-4C24-BB0B-87A8B5F6DD69}"/>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AAE4-4C24-BB0B-87A8B5F6DD69}"/>
              </c:ext>
            </c:extLst>
          </c:dPt>
          <c:dLbls>
            <c:dLbl>
              <c:idx val="1"/>
              <c:spPr>
                <a:noFill/>
                <a:ln w="25400">
                  <a:noFill/>
                </a:ln>
              </c:spPr>
              <c:txPr>
                <a:bodyPr/>
                <a:lstStyle/>
                <a:p>
                  <a:pPr>
                    <a:defRPr sz="1575" b="0" i="0" u="none" strike="noStrike" baseline="0">
                      <a:solidFill>
                        <a:srgbClr val="000000"/>
                      </a:solidFill>
                      <a:latin typeface="Arial"/>
                      <a:ea typeface="Arial"/>
                      <a:cs typeface="Arial"/>
                    </a:defRPr>
                  </a:pPr>
                  <a:endParaRPr lang="en-US"/>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AE4-4C24-BB0B-87A8B5F6DD6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val>
            <c:numRef>
              <c:f>'Financial Summary'!$E$12:$F$12</c:f>
              <c:numCache>
                <c:formatCode>#,##0</c:formatCode>
                <c:ptCount val="2"/>
                <c:pt idx="0" formatCode="#,##0_);\(#,##0\)">
                  <c:v>0</c:v>
                </c:pt>
                <c:pt idx="1">
                  <c:v>0</c:v>
                </c:pt>
              </c:numCache>
            </c:numRef>
          </c:val>
          <c:extLst>
            <c:ext xmlns:c16="http://schemas.microsoft.com/office/drawing/2014/chart" uri="{C3380CC4-5D6E-409C-BE32-E72D297353CC}">
              <c16:uniqueId val="{00000003-AAE4-4C24-BB0B-87A8B5F6DD69}"/>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Arial"/>
                <a:ea typeface="Arial"/>
                <a:cs typeface="Arial"/>
              </a:defRPr>
            </a:pPr>
            <a:r>
              <a:rPr lang="en-US"/>
              <a:t>Cummulative Savings at Current Energy Prices*</a:t>
            </a:r>
          </a:p>
        </c:rich>
      </c:tx>
      <c:layout>
        <c:manualLayout>
          <c:xMode val="edge"/>
          <c:yMode val="edge"/>
          <c:x val="0.13802846475176517"/>
          <c:y val="3.0769230769230771E-2"/>
        </c:manualLayout>
      </c:layout>
      <c:overlay val="0"/>
      <c:spPr>
        <a:noFill/>
        <a:ln w="25400">
          <a:noFill/>
        </a:ln>
      </c:spPr>
    </c:title>
    <c:autoTitleDeleted val="0"/>
    <c:plotArea>
      <c:layout>
        <c:manualLayout>
          <c:layoutTarget val="inner"/>
          <c:xMode val="edge"/>
          <c:yMode val="edge"/>
          <c:x val="0.1154931166003474"/>
          <c:y val="0.16153846153846166"/>
          <c:w val="0.8450715848805912"/>
          <c:h val="0.67692307692307763"/>
        </c:manualLayout>
      </c:layout>
      <c:barChart>
        <c:barDir val="col"/>
        <c:grouping val="clustered"/>
        <c:varyColors val="0"/>
        <c:ser>
          <c:idx val="0"/>
          <c:order val="0"/>
          <c:tx>
            <c:v>Cummulative Savings at Current Energy Prices*</c:v>
          </c:tx>
          <c:invertIfNegative val="0"/>
          <c:val>
            <c:numRef>
              <c:f>'Financial Summary'!$D$15:$D$19</c:f>
              <c:numCache>
                <c:formatCode>"$"#,##0_);\("$"#,##0\)</c:formatCode>
                <c:ptCount val="5"/>
                <c:pt idx="0">
                  <c:v>0</c:v>
                </c:pt>
                <c:pt idx="1">
                  <c:v>0</c:v>
                </c:pt>
                <c:pt idx="2">
                  <c:v>0</c:v>
                </c:pt>
                <c:pt idx="3">
                  <c:v>0</c:v>
                </c:pt>
                <c:pt idx="4">
                  <c:v>0</c:v>
                </c:pt>
              </c:numCache>
            </c:numRef>
          </c:val>
          <c:extLst>
            <c:ext xmlns:c16="http://schemas.microsoft.com/office/drawing/2014/chart" uri="{C3380CC4-5D6E-409C-BE32-E72D297353CC}">
              <c16:uniqueId val="{00000000-4C55-4FB2-AE97-FA73D540EE72}"/>
            </c:ext>
          </c:extLst>
        </c:ser>
        <c:dLbls>
          <c:showLegendKey val="0"/>
          <c:showVal val="0"/>
          <c:showCatName val="0"/>
          <c:showSerName val="0"/>
          <c:showPercent val="0"/>
          <c:showBubbleSize val="0"/>
        </c:dLbls>
        <c:gapWidth val="30"/>
        <c:axId val="124465152"/>
        <c:axId val="124467072"/>
      </c:barChart>
      <c:catAx>
        <c:axId val="124465152"/>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Year</a:t>
                </a:r>
              </a:p>
            </c:rich>
          </c:tx>
          <c:layout>
            <c:manualLayout>
              <c:xMode val="edge"/>
              <c:yMode val="edge"/>
              <c:x val="0.4"/>
              <c:y val="0.9038461538461538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24467072"/>
        <c:crosses val="autoZero"/>
        <c:auto val="1"/>
        <c:lblAlgn val="ctr"/>
        <c:lblOffset val="100"/>
        <c:tickLblSkip val="1"/>
        <c:tickMarkSkip val="1"/>
        <c:noMultiLvlLbl val="0"/>
      </c:catAx>
      <c:valAx>
        <c:axId val="124467072"/>
        <c:scaling>
          <c:orientation val="minMax"/>
        </c:scaling>
        <c:delete val="0"/>
        <c:axPos val="l"/>
        <c:majorGridlines>
          <c:spPr>
            <a:ln w="3175">
              <a:solidFill>
                <a:srgbClr val="000000"/>
              </a:solidFill>
              <a:prstDash val="solid"/>
            </a:ln>
          </c:spPr>
        </c:majorGridlines>
        <c:numFmt formatCode="&quot;$&quot;#,##0_);\(&quot;$&quot;#,##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24465152"/>
        <c:crosses val="autoZero"/>
        <c:crossBetween val="between"/>
      </c:valAx>
      <c:spPr>
        <a:solidFill>
          <a:srgbClr val="FFFFFF"/>
        </a:solid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orientation="landscape"/>
  </c:printSettings>
</c:chartSpace>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lockText="1" noThreeD="1"/>
</file>

<file path=xl/ctrlProps/ctrlProp16.xml><?xml version="1.0" encoding="utf-8"?>
<formControlPr xmlns="http://schemas.microsoft.com/office/spreadsheetml/2009/9/main" objectType="Radio" firstButton="1"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171450</xdr:colOff>
      <xdr:row>0</xdr:row>
      <xdr:rowOff>171450</xdr:rowOff>
    </xdr:from>
    <xdr:to>
      <xdr:col>13</xdr:col>
      <xdr:colOff>180975</xdr:colOff>
      <xdr:row>35</xdr:row>
      <xdr:rowOff>66675</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171450" y="171450"/>
          <a:ext cx="7934325" cy="6562725"/>
        </a:xfrm>
        <a:prstGeom prst="rect">
          <a:avLst/>
        </a:prstGeom>
        <a:solidFill>
          <a:srgbClr val="FFFFFF"/>
        </a:solidFill>
        <a:ln w="9525" algn="ctr">
          <a:solidFill>
            <a:srgbClr val="000000"/>
          </a:solidFill>
          <a:miter lim="800000"/>
          <a:headEnd/>
          <a:tailEnd/>
        </a:ln>
        <a:effectLst>
          <a:outerShdw dist="35921" dir="2700000" algn="ctr" rotWithShape="0">
            <a:srgbClr val="808080"/>
          </a:outerShdw>
        </a:effectLst>
      </xdr:spPr>
      <xdr:txBody>
        <a:bodyPr vertOverflow="clip" wrap="square" lIns="91440" tIns="45720" rIns="91440" bIns="45720" anchor="t" upright="1"/>
        <a:lstStyle/>
        <a:p>
          <a:pPr rtl="0"/>
          <a:r>
            <a:rPr lang="en-US" sz="1100" b="0" i="0" baseline="0">
              <a:effectLst/>
              <a:latin typeface="+mn-lt"/>
              <a:ea typeface="+mn-ea"/>
              <a:cs typeface="+mn-cs"/>
            </a:rPr>
            <a:t>INSTRUCTIONS FOR THE INTERACTIVE COMMERCIAL  DRIVES REBATE APPLICATION</a:t>
          </a:r>
        </a:p>
        <a:p>
          <a:pPr rtl="0"/>
          <a:endParaRPr lang="en-US">
            <a:effectLst/>
          </a:endParaRPr>
        </a:p>
        <a:p>
          <a:pPr rtl="0"/>
          <a:r>
            <a:rPr lang="en-US" sz="1100" b="0" i="0" u="sng" baseline="0">
              <a:effectLst/>
              <a:latin typeface="+mn-lt"/>
              <a:ea typeface="+mn-ea"/>
              <a:cs typeface="+mn-cs"/>
            </a:rPr>
            <a:t>Customer Information Sheet</a:t>
          </a:r>
          <a:endParaRPr lang="en-US">
            <a:effectLst/>
          </a:endParaRPr>
        </a:p>
        <a:p>
          <a:pPr rtl="0"/>
          <a:r>
            <a:rPr lang="en-US" sz="1100" b="0" i="0" baseline="0">
              <a:effectLst/>
              <a:latin typeface="+mn-lt"/>
              <a:ea typeface="+mn-ea"/>
              <a:cs typeface="+mn-cs"/>
            </a:rPr>
            <a:t>This sheet asks for general information about the customer and contractor.  Fields that accept data are shaded yellow.  The tab key can be used to move forward from one field to the next.  Holding the shift key will pressing the tab key will move backward from one field to the previous field.</a:t>
          </a:r>
        </a:p>
        <a:p>
          <a:pPr rtl="0"/>
          <a:endParaRPr lang="en-US">
            <a:effectLst/>
          </a:endParaRPr>
        </a:p>
        <a:p>
          <a:pPr rtl="0"/>
          <a:r>
            <a:rPr lang="en-US" sz="1100" b="0" i="0" baseline="0">
              <a:effectLst/>
              <a:latin typeface="+mn-lt"/>
              <a:ea typeface="+mn-ea"/>
              <a:cs typeface="+mn-cs"/>
            </a:rPr>
            <a:t>The customer’s business name and installation address are pulled from this sheet and displayed on the Financial Summary sheet.  The contractor name, address, and contact information are also pulled from this sheet and displayed on the Financial Summary sheet.</a:t>
          </a:r>
        </a:p>
        <a:p>
          <a:pPr rtl="0"/>
          <a:endParaRPr lang="en-US">
            <a:effectLst/>
          </a:endParaRPr>
        </a:p>
        <a:p>
          <a:pPr rtl="0"/>
          <a:r>
            <a:rPr lang="en-US" sz="1100" b="0" i="0" baseline="0">
              <a:effectLst/>
              <a:latin typeface="+mn-lt"/>
              <a:ea typeface="+mn-ea"/>
              <a:cs typeface="+mn-cs"/>
            </a:rPr>
            <a:t>Check-boxes can be selected or deselected using the mouse.</a:t>
          </a:r>
        </a:p>
        <a:p>
          <a:pPr rtl="0"/>
          <a:endParaRPr lang="en-US">
            <a:effectLst/>
          </a:endParaRPr>
        </a:p>
        <a:p>
          <a:pPr rtl="0"/>
          <a:r>
            <a:rPr lang="en-US" sz="1100" b="0" i="0" u="sng" baseline="0">
              <a:effectLst/>
              <a:latin typeface="+mn-lt"/>
              <a:ea typeface="+mn-ea"/>
              <a:cs typeface="+mn-cs"/>
            </a:rPr>
            <a:t>Rebate Information (VSD Entry)Sheet</a:t>
          </a:r>
          <a:endParaRPr lang="en-US">
            <a:effectLst/>
          </a:endParaRPr>
        </a:p>
        <a:p>
          <a:pPr rtl="0"/>
          <a:r>
            <a:rPr lang="en-US" sz="1100" b="0" i="0" baseline="0">
              <a:effectLst/>
              <a:latin typeface="+mn-lt"/>
              <a:ea typeface="+mn-ea"/>
              <a:cs typeface="+mn-cs"/>
            </a:rPr>
            <a:t>Fields that require a selection from the dropdown menu or accept data entry are not shaded.  Fields that are calculated based on other values entered are shaded yellow.</a:t>
          </a:r>
        </a:p>
        <a:p>
          <a:pPr rtl="0"/>
          <a:endParaRPr lang="en-US">
            <a:effectLst/>
          </a:endParaRPr>
        </a:p>
        <a:p>
          <a:pPr rtl="0"/>
          <a:r>
            <a:rPr lang="en-US" sz="1100" b="0" i="0" baseline="0">
              <a:effectLst/>
              <a:latin typeface="+mn-lt"/>
              <a:ea typeface="+mn-ea"/>
              <a:cs typeface="+mn-cs"/>
            </a:rPr>
            <a:t>If the equipment cost is less than the rebate, the Total Rebate Amount will default to the cost of the equipment.</a:t>
          </a:r>
        </a:p>
        <a:p>
          <a:pPr rtl="0"/>
          <a:endParaRPr lang="en-US">
            <a:effectLst/>
          </a:endParaRPr>
        </a:p>
        <a:p>
          <a:pPr rtl="0"/>
          <a:r>
            <a:rPr lang="en-US" sz="1100" b="0" i="0" u="sng" baseline="0">
              <a:effectLst/>
              <a:latin typeface="+mn-lt"/>
              <a:ea typeface="+mn-ea"/>
              <a:cs typeface="+mn-cs"/>
            </a:rPr>
            <a:t>VSD Savings Sheet</a:t>
          </a:r>
          <a:endParaRPr lang="en-US">
            <a:effectLst/>
          </a:endParaRPr>
        </a:p>
        <a:p>
          <a:pPr rtl="0"/>
          <a:r>
            <a:rPr lang="en-US" sz="1100" b="0" i="0" baseline="0">
              <a:effectLst/>
              <a:latin typeface="+mn-lt"/>
              <a:ea typeface="+mn-ea"/>
              <a:cs typeface="+mn-cs"/>
            </a:rPr>
            <a:t>All values on this sheet are calculated.  </a:t>
          </a:r>
          <a:endParaRPr lang="en-US">
            <a:effectLst/>
          </a:endParaRPr>
        </a:p>
        <a:p>
          <a:pPr rtl="0"/>
          <a:endParaRPr lang="en-US">
            <a:effectLst/>
          </a:endParaRPr>
        </a:p>
        <a:p>
          <a:pPr rtl="0"/>
          <a:r>
            <a:rPr lang="en-US" sz="1100" b="0" i="0" u="sng" baseline="0">
              <a:effectLst/>
              <a:latin typeface="+mn-lt"/>
              <a:ea typeface="+mn-ea"/>
              <a:cs typeface="+mn-cs"/>
            </a:rPr>
            <a:t>Financial Summary Sheet</a:t>
          </a:r>
          <a:endParaRPr lang="en-US">
            <a:effectLst/>
          </a:endParaRPr>
        </a:p>
        <a:p>
          <a:pPr rtl="0"/>
          <a:r>
            <a:rPr lang="en-US" sz="1100" b="0" i="0" baseline="0">
              <a:effectLst/>
              <a:latin typeface="+mn-lt"/>
              <a:ea typeface="+mn-ea"/>
              <a:cs typeface="+mn-cs"/>
            </a:rPr>
            <a:t>All values on this sheet are calculated.</a:t>
          </a:r>
        </a:p>
        <a:p>
          <a:pPr rtl="0"/>
          <a:endParaRPr lang="en-US">
            <a:effectLst/>
          </a:endParaRPr>
        </a:p>
        <a:p>
          <a:pPr rtl="0"/>
          <a:r>
            <a:rPr lang="en-US" sz="1100" b="0" i="0" u="sng" baseline="0">
              <a:effectLst/>
              <a:latin typeface="+mn-lt"/>
              <a:ea typeface="+mn-ea"/>
              <a:cs typeface="+mn-cs"/>
            </a:rPr>
            <a:t>Terms &amp; Conditions Sheet</a:t>
          </a:r>
          <a:endParaRPr lang="en-US">
            <a:effectLst/>
          </a:endParaRPr>
        </a:p>
        <a:p>
          <a:pPr rtl="0"/>
          <a:r>
            <a:rPr lang="en-US" sz="1100" b="0" i="0" baseline="0">
              <a:effectLst/>
              <a:latin typeface="+mn-lt"/>
              <a:ea typeface="+mn-ea"/>
              <a:cs typeface="+mn-cs"/>
            </a:rPr>
            <a:t>Standard terms and conditions for the rebate program are listed.  No entry by the user.</a:t>
          </a:r>
          <a:endParaRPr lang="en-US">
            <a:effectLst/>
          </a:endParaRPr>
        </a:p>
        <a:p>
          <a:pPr algn="l" rtl="0">
            <a:defRPr sz="1000"/>
          </a:pPr>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xdr:row>
      <xdr:rowOff>0</xdr:rowOff>
    </xdr:from>
    <xdr:to>
      <xdr:col>11</xdr:col>
      <xdr:colOff>1143000</xdr:colOff>
      <xdr:row>6</xdr:row>
      <xdr:rowOff>219075</xdr:rowOff>
    </xdr:to>
    <xdr:sp macro="" textlink="">
      <xdr:nvSpPr>
        <xdr:cNvPr id="2" name="Text Box 3">
          <a:extLst>
            <a:ext uri="{FF2B5EF4-FFF2-40B4-BE49-F238E27FC236}">
              <a16:creationId xmlns:a16="http://schemas.microsoft.com/office/drawing/2014/main" id="{00000000-0008-0000-0100-000002000000}"/>
            </a:ext>
          </a:extLst>
        </xdr:cNvPr>
        <xdr:cNvSpPr txBox="1">
          <a:spLocks noChangeArrowheads="1"/>
        </xdr:cNvSpPr>
      </xdr:nvSpPr>
      <xdr:spPr bwMode="auto">
        <a:xfrm>
          <a:off x="0" y="952500"/>
          <a:ext cx="7315200" cy="381000"/>
        </a:xfrm>
        <a:prstGeom prst="rect">
          <a:avLst/>
        </a:prstGeom>
        <a:solidFill>
          <a:schemeClr val="accent6">
            <a:lumMod val="60000"/>
            <a:lumOff val="40000"/>
          </a:schemeClr>
        </a:solidFill>
        <a:ln w="9525">
          <a:solidFill>
            <a:srgbClr val="000000"/>
          </a:solidFill>
          <a:miter lim="800000"/>
          <a:headEnd/>
          <a:tailEnd/>
        </a:ln>
      </xdr:spPr>
      <xdr:txBody>
        <a:bodyPr vertOverflow="clip" wrap="square" lIns="45720" tIns="45720" rIns="45720" bIns="45720" anchor="ctr" upright="1"/>
        <a:lstStyle/>
        <a:p>
          <a:pPr algn="ctr" rtl="0">
            <a:defRPr sz="1000"/>
          </a:pPr>
          <a:r>
            <a:rPr lang="en-US" sz="1350" b="0" i="0" strike="noStrike">
              <a:solidFill>
                <a:srgbClr val="000000"/>
              </a:solidFill>
              <a:latin typeface="Arial Black"/>
            </a:rPr>
            <a:t>COMMERCIAL </a:t>
          </a:r>
          <a:r>
            <a:rPr lang="en-US" sz="1350" b="0" i="0" strike="noStrike" baseline="0">
              <a:solidFill>
                <a:srgbClr val="000000"/>
              </a:solidFill>
              <a:latin typeface="Arial Black"/>
            </a:rPr>
            <a:t>VARIABLE SPEED </a:t>
          </a:r>
          <a:r>
            <a:rPr lang="en-US" sz="1350" b="0" i="0" strike="noStrike">
              <a:solidFill>
                <a:srgbClr val="000000"/>
              </a:solidFill>
              <a:latin typeface="Arial Black"/>
            </a:rPr>
            <a:t>DRIVES REBATE APPLICATION</a:t>
          </a:r>
        </a:p>
      </xdr:txBody>
    </xdr:sp>
    <xdr:clientData/>
  </xdr:twoCellAnchor>
  <xdr:twoCellAnchor>
    <xdr:from>
      <xdr:col>0</xdr:col>
      <xdr:colOff>0</xdr:colOff>
      <xdr:row>6</xdr:row>
      <xdr:rowOff>285750</xdr:rowOff>
    </xdr:from>
    <xdr:to>
      <xdr:col>11</xdr:col>
      <xdr:colOff>1143000</xdr:colOff>
      <xdr:row>8</xdr:row>
      <xdr:rowOff>47625</xdr:rowOff>
    </xdr:to>
    <xdr:sp macro="" textlink="">
      <xdr:nvSpPr>
        <xdr:cNvPr id="3" name="Rectangle 4">
          <a:extLst>
            <a:ext uri="{FF2B5EF4-FFF2-40B4-BE49-F238E27FC236}">
              <a16:creationId xmlns:a16="http://schemas.microsoft.com/office/drawing/2014/main" id="{00000000-0008-0000-0100-000003000000}"/>
            </a:ext>
          </a:extLst>
        </xdr:cNvPr>
        <xdr:cNvSpPr>
          <a:spLocks noChangeArrowheads="1"/>
        </xdr:cNvSpPr>
      </xdr:nvSpPr>
      <xdr:spPr bwMode="auto">
        <a:xfrm>
          <a:off x="0" y="1333500"/>
          <a:ext cx="7315200" cy="238125"/>
        </a:xfrm>
        <a:prstGeom prst="rect">
          <a:avLst/>
        </a:prstGeom>
        <a:solidFill>
          <a:schemeClr val="accent6">
            <a:lumMod val="60000"/>
            <a:lumOff val="40000"/>
          </a:schemeClr>
        </a:solidFill>
        <a:ln w="9525">
          <a:solidFill>
            <a:srgbClr val="000000"/>
          </a:solidFill>
          <a:miter lim="800000"/>
          <a:headEnd/>
          <a:tailEnd/>
        </a:ln>
      </xdr:spPr>
      <xdr:txBody>
        <a:bodyPr vertOverflow="clip" wrap="square" lIns="36576" tIns="41148" rIns="0" bIns="0" anchor="t" upright="1"/>
        <a:lstStyle/>
        <a:p>
          <a:pPr algn="l" rtl="0">
            <a:defRPr sz="1000"/>
          </a:pPr>
          <a:r>
            <a:rPr lang="en-US" sz="1000" b="0" i="0" strike="noStrike">
              <a:solidFill>
                <a:srgbClr val="000000"/>
              </a:solidFill>
              <a:latin typeface="Arial Black"/>
            </a:rPr>
            <a:t>SECTION A.  CUSTOMER INFORMATION (please print)</a:t>
          </a:r>
        </a:p>
      </xdr:txBody>
    </xdr:sp>
    <xdr:clientData/>
  </xdr:twoCellAnchor>
  <xdr:twoCellAnchor>
    <xdr:from>
      <xdr:col>0</xdr:col>
      <xdr:colOff>0</xdr:colOff>
      <xdr:row>28</xdr:row>
      <xdr:rowOff>95250</xdr:rowOff>
    </xdr:from>
    <xdr:to>
      <xdr:col>11</xdr:col>
      <xdr:colOff>809625</xdr:colOff>
      <xdr:row>29</xdr:row>
      <xdr:rowOff>152400</xdr:rowOff>
    </xdr:to>
    <xdr:sp macro="" textlink="">
      <xdr:nvSpPr>
        <xdr:cNvPr id="4" name="Rectangle 77">
          <a:extLst>
            <a:ext uri="{FF2B5EF4-FFF2-40B4-BE49-F238E27FC236}">
              <a16:creationId xmlns:a16="http://schemas.microsoft.com/office/drawing/2014/main" id="{00000000-0008-0000-0100-000004000000}"/>
            </a:ext>
          </a:extLst>
        </xdr:cNvPr>
        <xdr:cNvSpPr>
          <a:spLocks noChangeArrowheads="1"/>
        </xdr:cNvSpPr>
      </xdr:nvSpPr>
      <xdr:spPr bwMode="auto">
        <a:xfrm>
          <a:off x="0" y="5314950"/>
          <a:ext cx="7315200" cy="247650"/>
        </a:xfrm>
        <a:prstGeom prst="rect">
          <a:avLst/>
        </a:prstGeom>
        <a:solidFill>
          <a:schemeClr val="accent6">
            <a:lumMod val="60000"/>
            <a:lumOff val="40000"/>
          </a:schemeClr>
        </a:solidFill>
        <a:ln w="9525">
          <a:solidFill>
            <a:srgbClr val="000000"/>
          </a:solidFill>
          <a:miter lim="800000"/>
          <a:headEnd/>
          <a:tailEnd/>
        </a:ln>
      </xdr:spPr>
      <xdr:txBody>
        <a:bodyPr vertOverflow="clip" wrap="square" lIns="36576" tIns="41148" rIns="0" bIns="0" anchor="t" upright="1"/>
        <a:lstStyle/>
        <a:p>
          <a:pPr algn="l" rtl="0">
            <a:defRPr sz="1000"/>
          </a:pPr>
          <a:r>
            <a:rPr lang="en-US" sz="1000" b="0" i="0" strike="noStrike">
              <a:solidFill>
                <a:srgbClr val="000000"/>
              </a:solidFill>
              <a:latin typeface="Arial Black"/>
            </a:rPr>
            <a:t>SECTION B.  CONTACT INFORMATION (please print) / CUSTOMER SIGNATURE</a:t>
          </a:r>
        </a:p>
      </xdr:txBody>
    </xdr:sp>
    <xdr:clientData/>
  </xdr:twoCellAnchor>
  <xdr:twoCellAnchor>
    <xdr:from>
      <xdr:col>2</xdr:col>
      <xdr:colOff>219075</xdr:colOff>
      <xdr:row>30</xdr:row>
      <xdr:rowOff>9525</xdr:rowOff>
    </xdr:from>
    <xdr:to>
      <xdr:col>11</xdr:col>
      <xdr:colOff>638175</xdr:colOff>
      <xdr:row>33</xdr:row>
      <xdr:rowOff>28575</xdr:rowOff>
    </xdr:to>
    <xdr:sp macro="" textlink="">
      <xdr:nvSpPr>
        <xdr:cNvPr id="5" name="Text Box 81">
          <a:extLst>
            <a:ext uri="{FF2B5EF4-FFF2-40B4-BE49-F238E27FC236}">
              <a16:creationId xmlns:a16="http://schemas.microsoft.com/office/drawing/2014/main" id="{00000000-0008-0000-0100-000005000000}"/>
            </a:ext>
          </a:extLst>
        </xdr:cNvPr>
        <xdr:cNvSpPr txBox="1">
          <a:spLocks noChangeArrowheads="1"/>
        </xdr:cNvSpPr>
      </xdr:nvSpPr>
      <xdr:spPr bwMode="auto">
        <a:xfrm>
          <a:off x="1438275" y="5610225"/>
          <a:ext cx="5876925" cy="59055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1" i="0" strike="noStrike">
              <a:solidFill>
                <a:srgbClr val="000000"/>
              </a:solidFill>
              <a:latin typeface="Arial"/>
              <a:cs typeface="Arial"/>
            </a:rPr>
            <a:t>ALL </a:t>
          </a:r>
          <a:r>
            <a:rPr lang="en-US" sz="800" b="1" i="0" u="sng" strike="noStrike">
              <a:solidFill>
                <a:srgbClr val="000000"/>
              </a:solidFill>
              <a:latin typeface="Arial"/>
              <a:cs typeface="Arial"/>
            </a:rPr>
            <a:t>INVOICES OR RECEIPTS </a:t>
          </a:r>
          <a:r>
            <a:rPr lang="en-US" sz="800" b="1" i="0" strike="noStrike">
              <a:solidFill>
                <a:srgbClr val="000000"/>
              </a:solidFill>
              <a:latin typeface="Arial"/>
              <a:cs typeface="Arial"/>
            </a:rPr>
            <a:t>AND </a:t>
          </a:r>
          <a:r>
            <a:rPr lang="en-US" sz="800" b="1" i="0" u="sng" strike="noStrike">
              <a:solidFill>
                <a:srgbClr val="000000"/>
              </a:solidFill>
              <a:latin typeface="Arial"/>
              <a:cs typeface="Arial"/>
            </a:rPr>
            <a:t>ALL SPECIFICATION SHEETS </a:t>
          </a:r>
          <a:r>
            <a:rPr lang="en-US" sz="800" b="1" i="0" strike="noStrike">
              <a:solidFill>
                <a:srgbClr val="000000"/>
              </a:solidFill>
              <a:latin typeface="Arial"/>
              <a:cs typeface="Arial"/>
            </a:rPr>
            <a:t>MUST BE INCLUDED WITH YOUR FULLY-COMPLETED AND SIGNED APPLICATION OR APPLICATION WILL BE RETURNED</a:t>
          </a:r>
          <a:r>
            <a:rPr lang="en-US" sz="1000" b="1" i="0" strike="noStrike">
              <a:solidFill>
                <a:srgbClr val="000000"/>
              </a:solidFill>
              <a:latin typeface="Arial"/>
              <a:cs typeface="Arial"/>
            </a:rPr>
            <a:t>.</a:t>
          </a:r>
        </a:p>
      </xdr:txBody>
    </xdr:sp>
    <xdr:clientData/>
  </xdr:twoCellAnchor>
  <xdr:twoCellAnchor>
    <xdr:from>
      <xdr:col>1</xdr:col>
      <xdr:colOff>19050</xdr:colOff>
      <xdr:row>29</xdr:row>
      <xdr:rowOff>152400</xdr:rowOff>
    </xdr:from>
    <xdr:to>
      <xdr:col>3</xdr:col>
      <xdr:colOff>66675</xdr:colOff>
      <xdr:row>31</xdr:row>
      <xdr:rowOff>0</xdr:rowOff>
    </xdr:to>
    <xdr:sp macro="" textlink="">
      <xdr:nvSpPr>
        <xdr:cNvPr id="6" name="Text Box 82">
          <a:extLst>
            <a:ext uri="{FF2B5EF4-FFF2-40B4-BE49-F238E27FC236}">
              <a16:creationId xmlns:a16="http://schemas.microsoft.com/office/drawing/2014/main" id="{00000000-0008-0000-0100-000006000000}"/>
            </a:ext>
          </a:extLst>
        </xdr:cNvPr>
        <xdr:cNvSpPr txBox="1">
          <a:spLocks noChangeArrowheads="1"/>
        </xdr:cNvSpPr>
      </xdr:nvSpPr>
      <xdr:spPr bwMode="auto">
        <a:xfrm>
          <a:off x="628650" y="5562600"/>
          <a:ext cx="1266825" cy="22860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1" i="0" strike="noStrike">
              <a:solidFill>
                <a:srgbClr val="FF0000"/>
              </a:solidFill>
              <a:latin typeface="Arial"/>
              <a:cs typeface="Arial"/>
            </a:rPr>
            <a:t>ATTENTION:</a:t>
          </a:r>
        </a:p>
      </xdr:txBody>
    </xdr:sp>
    <xdr:clientData/>
  </xdr:twoCellAnchor>
  <xdr:twoCellAnchor>
    <xdr:from>
      <xdr:col>1</xdr:col>
      <xdr:colOff>9525</xdr:colOff>
      <xdr:row>38</xdr:row>
      <xdr:rowOff>57150</xdr:rowOff>
    </xdr:from>
    <xdr:to>
      <xdr:col>11</xdr:col>
      <xdr:colOff>561975</xdr:colOff>
      <xdr:row>43</xdr:row>
      <xdr:rowOff>19050</xdr:rowOff>
    </xdr:to>
    <xdr:sp macro="" textlink="">
      <xdr:nvSpPr>
        <xdr:cNvPr id="7" name="Text Box 89">
          <a:extLst>
            <a:ext uri="{FF2B5EF4-FFF2-40B4-BE49-F238E27FC236}">
              <a16:creationId xmlns:a16="http://schemas.microsoft.com/office/drawing/2014/main" id="{00000000-0008-0000-0100-000007000000}"/>
            </a:ext>
          </a:extLst>
        </xdr:cNvPr>
        <xdr:cNvSpPr txBox="1">
          <a:spLocks noChangeArrowheads="1"/>
        </xdr:cNvSpPr>
      </xdr:nvSpPr>
      <xdr:spPr bwMode="auto">
        <a:xfrm>
          <a:off x="619125" y="7067550"/>
          <a:ext cx="6648450" cy="91440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1" i="0" strike="noStrike">
              <a:solidFill>
                <a:srgbClr val="000000"/>
              </a:solidFill>
              <a:latin typeface="Arial"/>
              <a:cs typeface="Arial"/>
            </a:rPr>
            <a:t>By typing my first and last names in the box below, I am signing this document and certify that all the information in the application (including any associated worksheets) is correct to the best of my knowledge. I have read and agree to the Terms and Conditions on the back of this application booklet. I understand that if any equipment in conjunction with this application is ordered, purchased, or installed before approval from The Utility is received, the proposed project may not qualify for a rebate. </a:t>
          </a:r>
        </a:p>
      </xdr:txBody>
    </xdr:sp>
    <xdr:clientData/>
  </xdr:twoCellAnchor>
  <xdr:twoCellAnchor>
    <xdr:from>
      <xdr:col>0</xdr:col>
      <xdr:colOff>9525</xdr:colOff>
      <xdr:row>46</xdr:row>
      <xdr:rowOff>104775</xdr:rowOff>
    </xdr:from>
    <xdr:to>
      <xdr:col>11</xdr:col>
      <xdr:colOff>828675</xdr:colOff>
      <xdr:row>48</xdr:row>
      <xdr:rowOff>0</xdr:rowOff>
    </xdr:to>
    <xdr:sp macro="" textlink="">
      <xdr:nvSpPr>
        <xdr:cNvPr id="8" name="Rectangle 93">
          <a:extLst>
            <a:ext uri="{FF2B5EF4-FFF2-40B4-BE49-F238E27FC236}">
              <a16:creationId xmlns:a16="http://schemas.microsoft.com/office/drawing/2014/main" id="{00000000-0008-0000-0100-000008000000}"/>
            </a:ext>
          </a:extLst>
        </xdr:cNvPr>
        <xdr:cNvSpPr>
          <a:spLocks noChangeArrowheads="1"/>
        </xdr:cNvSpPr>
      </xdr:nvSpPr>
      <xdr:spPr bwMode="auto">
        <a:xfrm>
          <a:off x="9525" y="8610600"/>
          <a:ext cx="7305675" cy="276225"/>
        </a:xfrm>
        <a:prstGeom prst="rect">
          <a:avLst/>
        </a:prstGeom>
        <a:solidFill>
          <a:schemeClr val="accent6">
            <a:lumMod val="60000"/>
            <a:lumOff val="40000"/>
          </a:schemeClr>
        </a:solidFill>
        <a:ln w="9525">
          <a:solidFill>
            <a:srgbClr val="000000"/>
          </a:solidFill>
          <a:miter lim="800000"/>
          <a:headEnd/>
          <a:tailEnd/>
        </a:ln>
      </xdr:spPr>
      <xdr:txBody>
        <a:bodyPr vertOverflow="clip" wrap="square" lIns="36576" tIns="41148" rIns="0" bIns="0" anchor="t" upright="1"/>
        <a:lstStyle/>
        <a:p>
          <a:pPr algn="l" rtl="0">
            <a:defRPr sz="1000"/>
          </a:pPr>
          <a:r>
            <a:rPr lang="en-US" sz="1000" b="0" i="0" strike="noStrike">
              <a:solidFill>
                <a:srgbClr val="000000"/>
              </a:solidFill>
              <a:latin typeface="Arial Black"/>
            </a:rPr>
            <a:t>SECTION</a:t>
          </a:r>
          <a:r>
            <a:rPr lang="en-US" sz="1000" b="0" i="0" strike="noStrike" baseline="0">
              <a:solidFill>
                <a:srgbClr val="000000"/>
              </a:solidFill>
              <a:latin typeface="Arial Black"/>
            </a:rPr>
            <a:t> C</a:t>
          </a:r>
          <a:r>
            <a:rPr lang="en-US" sz="1000" b="0" i="0" strike="noStrike">
              <a:solidFill>
                <a:srgbClr val="000000"/>
              </a:solidFill>
              <a:latin typeface="Arial Black"/>
            </a:rPr>
            <a:t>.  CONTRACTOR / VENDOR INFORMATION (please print)</a:t>
          </a:r>
        </a:p>
      </xdr:txBody>
    </xdr:sp>
    <xdr:clientData/>
  </xdr:twoCellAnchor>
  <xdr:twoCellAnchor>
    <xdr:from>
      <xdr:col>1</xdr:col>
      <xdr:colOff>276224</xdr:colOff>
      <xdr:row>45</xdr:row>
      <xdr:rowOff>28577</xdr:rowOff>
    </xdr:from>
    <xdr:to>
      <xdr:col>11</xdr:col>
      <xdr:colOff>590549</xdr:colOff>
      <xdr:row>46</xdr:row>
      <xdr:rowOff>38101</xdr:rowOff>
    </xdr:to>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885824" y="8343902"/>
          <a:ext cx="6410325" cy="2000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700">
              <a:latin typeface="Arial" pitchFamily="34" charset="0"/>
              <a:cs typeface="Arial" pitchFamily="34" charset="0"/>
            </a:rPr>
            <a:t>Check here if you DO NOT give us permission to use your business name in advertising our Conserve &amp; Save program (e.g. utility  website, newspaper ads).</a:t>
          </a:r>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45</xdr:row>
          <xdr:rowOff>9525</xdr:rowOff>
        </xdr:from>
        <xdr:to>
          <xdr:col>1</xdr:col>
          <xdr:colOff>323850</xdr:colOff>
          <xdr:row>46</xdr:row>
          <xdr:rowOff>85725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ffectLst/>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21</xdr:row>
          <xdr:rowOff>9525</xdr:rowOff>
        </xdr:from>
        <xdr:to>
          <xdr:col>4</xdr:col>
          <xdr:colOff>19050</xdr:colOff>
          <xdr:row>22</xdr:row>
          <xdr:rowOff>28575</xdr:rowOff>
        </xdr:to>
        <xdr:sp macro="" textlink="">
          <xdr:nvSpPr>
            <xdr:cNvPr id="4100" name="Option Button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Church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21</xdr:row>
          <xdr:rowOff>9525</xdr:rowOff>
        </xdr:from>
        <xdr:to>
          <xdr:col>5</xdr:col>
          <xdr:colOff>180975</xdr:colOff>
          <xdr:row>22</xdr:row>
          <xdr:rowOff>28575</xdr:rowOff>
        </xdr:to>
        <xdr:sp macro="" textlink="">
          <xdr:nvSpPr>
            <xdr:cNvPr id="4101" name="Option Button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Government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542925</xdr:colOff>
          <xdr:row>21</xdr:row>
          <xdr:rowOff>9525</xdr:rowOff>
        </xdr:from>
        <xdr:to>
          <xdr:col>7</xdr:col>
          <xdr:colOff>0</xdr:colOff>
          <xdr:row>22</xdr:row>
          <xdr:rowOff>28575</xdr:rowOff>
        </xdr:to>
        <xdr:sp macro="" textlink="">
          <xdr:nvSpPr>
            <xdr:cNvPr id="4102" name="Option Button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Grocery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21</xdr:row>
          <xdr:rowOff>9525</xdr:rowOff>
        </xdr:from>
        <xdr:to>
          <xdr:col>8</xdr:col>
          <xdr:colOff>400050</xdr:colOff>
          <xdr:row>22</xdr:row>
          <xdr:rowOff>28575</xdr:rowOff>
        </xdr:to>
        <xdr:sp macro="" textlink="">
          <xdr:nvSpPr>
            <xdr:cNvPr id="4103" name="Option Button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21</xdr:row>
          <xdr:rowOff>19050</xdr:rowOff>
        </xdr:from>
        <xdr:to>
          <xdr:col>9</xdr:col>
          <xdr:colOff>19050</xdr:colOff>
          <xdr:row>22</xdr:row>
          <xdr:rowOff>38100</xdr:rowOff>
        </xdr:to>
        <xdr:sp macro="" textlink="">
          <xdr:nvSpPr>
            <xdr:cNvPr id="4104" name="Option Button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Industrial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933450</xdr:colOff>
          <xdr:row>21</xdr:row>
          <xdr:rowOff>9525</xdr:rowOff>
        </xdr:from>
        <xdr:to>
          <xdr:col>9</xdr:col>
          <xdr:colOff>895350</xdr:colOff>
          <xdr:row>22</xdr:row>
          <xdr:rowOff>28575</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Lodging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22</xdr:row>
          <xdr:rowOff>19050</xdr:rowOff>
        </xdr:from>
        <xdr:to>
          <xdr:col>4</xdr:col>
          <xdr:colOff>19050</xdr:colOff>
          <xdr:row>23</xdr:row>
          <xdr:rowOff>19050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Multi-Family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22</xdr:row>
          <xdr:rowOff>19050</xdr:rowOff>
        </xdr:from>
        <xdr:to>
          <xdr:col>5</xdr:col>
          <xdr:colOff>180975</xdr:colOff>
          <xdr:row>23</xdr:row>
          <xdr:rowOff>19050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Office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542925</xdr:colOff>
          <xdr:row>22</xdr:row>
          <xdr:rowOff>19050</xdr:rowOff>
        </xdr:from>
        <xdr:to>
          <xdr:col>7</xdr:col>
          <xdr:colOff>0</xdr:colOff>
          <xdr:row>23</xdr:row>
          <xdr:rowOff>19050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Restaurant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22</xdr:row>
          <xdr:rowOff>19050</xdr:rowOff>
        </xdr:from>
        <xdr:to>
          <xdr:col>8</xdr:col>
          <xdr:colOff>400050</xdr:colOff>
          <xdr:row>23</xdr:row>
          <xdr:rowOff>19050</xdr:rowOff>
        </xdr:to>
        <xdr:sp macro="" textlink="">
          <xdr:nvSpPr>
            <xdr:cNvPr id="4109" name="Option Button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Retail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22</xdr:row>
          <xdr:rowOff>28575</xdr:rowOff>
        </xdr:from>
        <xdr:to>
          <xdr:col>9</xdr:col>
          <xdr:colOff>19050</xdr:colOff>
          <xdr:row>23</xdr:row>
          <xdr:rowOff>28575</xdr:rowOff>
        </xdr:to>
        <xdr:sp macro="" textlink="">
          <xdr:nvSpPr>
            <xdr:cNvPr id="4110" name="Option Button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School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933450</xdr:colOff>
          <xdr:row>22</xdr:row>
          <xdr:rowOff>19050</xdr:rowOff>
        </xdr:from>
        <xdr:to>
          <xdr:col>9</xdr:col>
          <xdr:colOff>895350</xdr:colOff>
          <xdr:row>23</xdr:row>
          <xdr:rowOff>19050</xdr:rowOff>
        </xdr:to>
        <xdr:sp macro="" textlink="">
          <xdr:nvSpPr>
            <xdr:cNvPr id="4111" name="Option Button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&gt;&gt;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17</xdr:row>
          <xdr:rowOff>66675</xdr:rowOff>
        </xdr:from>
        <xdr:to>
          <xdr:col>12</xdr:col>
          <xdr:colOff>0</xdr:colOff>
          <xdr:row>20</xdr:row>
          <xdr:rowOff>19050</xdr:rowOff>
        </xdr:to>
        <xdr:sp macro="" textlink="">
          <xdr:nvSpPr>
            <xdr:cNvPr id="4112" name="Group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Tahoma"/>
                  <a:ea typeface="Tahoma"/>
                  <a:cs typeface="Tahoma"/>
                </a:rPr>
                <a:t>Please check 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57150</xdr:rowOff>
        </xdr:from>
        <xdr:to>
          <xdr:col>8</xdr:col>
          <xdr:colOff>1066800</xdr:colOff>
          <xdr:row>19</xdr:row>
          <xdr:rowOff>85725</xdr:rowOff>
        </xdr:to>
        <xdr:sp macro="" textlink="">
          <xdr:nvSpPr>
            <xdr:cNvPr id="4113" name="Option Button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Apply Rebate to our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333375</xdr:colOff>
          <xdr:row>18</xdr:row>
          <xdr:rowOff>57150</xdr:rowOff>
        </xdr:from>
        <xdr:to>
          <xdr:col>12</xdr:col>
          <xdr:colOff>114300</xdr:colOff>
          <xdr:row>19</xdr:row>
          <xdr:rowOff>85725</xdr:rowOff>
        </xdr:to>
        <xdr:sp macro="" textlink="">
          <xdr:nvSpPr>
            <xdr:cNvPr id="4114" name="Option Button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Send us a Rebate Check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20</xdr:row>
          <xdr:rowOff>171450</xdr:rowOff>
        </xdr:from>
        <xdr:to>
          <xdr:col>12</xdr:col>
          <xdr:colOff>19050</xdr:colOff>
          <xdr:row>23</xdr:row>
          <xdr:rowOff>76200</xdr:rowOff>
        </xdr:to>
        <xdr:sp macro="" textlink="">
          <xdr:nvSpPr>
            <xdr:cNvPr id="4115" name="Group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Tahoma"/>
                  <a:ea typeface="Tahoma"/>
                  <a:cs typeface="Tahoma"/>
                </a:rPr>
                <a:t>Type of Business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24</xdr:row>
          <xdr:rowOff>0</xdr:rowOff>
        </xdr:from>
        <xdr:to>
          <xdr:col>12</xdr:col>
          <xdr:colOff>38100</xdr:colOff>
          <xdr:row>28</xdr:row>
          <xdr:rowOff>38100</xdr:rowOff>
        </xdr:to>
        <xdr:sp macro="" textlink="">
          <xdr:nvSpPr>
            <xdr:cNvPr id="4116" name="Group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Tahoma"/>
                  <a:ea typeface="Tahoma"/>
                  <a:cs typeface="Tahoma"/>
                </a:rPr>
                <a:t>How did you hear about CONSERVE &amp; SAVE?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26</xdr:row>
          <xdr:rowOff>0</xdr:rowOff>
        </xdr:from>
        <xdr:to>
          <xdr:col>3</xdr:col>
          <xdr:colOff>304800</xdr:colOff>
          <xdr:row>27</xdr:row>
          <xdr:rowOff>19050</xdr:rowOff>
        </xdr:to>
        <xdr:sp macro="" textlink="">
          <xdr:nvSpPr>
            <xdr:cNvPr id="4117" name="Option Button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Billboard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561975</xdr:colOff>
          <xdr:row>26</xdr:row>
          <xdr:rowOff>0</xdr:rowOff>
        </xdr:from>
        <xdr:to>
          <xdr:col>4</xdr:col>
          <xdr:colOff>600075</xdr:colOff>
          <xdr:row>27</xdr:row>
          <xdr:rowOff>28575</xdr:rowOff>
        </xdr:to>
        <xdr:sp macro="" textlink="">
          <xdr:nvSpPr>
            <xdr:cNvPr id="4118" name="Option Button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Chamber of Commerce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26</xdr:row>
          <xdr:rowOff>0</xdr:rowOff>
        </xdr:from>
        <xdr:to>
          <xdr:col>6</xdr:col>
          <xdr:colOff>104775</xdr:colOff>
          <xdr:row>27</xdr:row>
          <xdr:rowOff>28575</xdr:rowOff>
        </xdr:to>
        <xdr:sp macro="" textlink="">
          <xdr:nvSpPr>
            <xdr:cNvPr id="4119" name="Option Button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Contractor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26</xdr:row>
          <xdr:rowOff>0</xdr:rowOff>
        </xdr:from>
        <xdr:to>
          <xdr:col>8</xdr:col>
          <xdr:colOff>400050</xdr:colOff>
          <xdr:row>27</xdr:row>
          <xdr:rowOff>19050</xdr:rowOff>
        </xdr:to>
        <xdr:sp macro="" textlink="">
          <xdr:nvSpPr>
            <xdr:cNvPr id="4120" name="Option Button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Newspaper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26</xdr:row>
          <xdr:rowOff>0</xdr:rowOff>
        </xdr:from>
        <xdr:to>
          <xdr:col>9</xdr:col>
          <xdr:colOff>123825</xdr:colOff>
          <xdr:row>27</xdr:row>
          <xdr:rowOff>19050</xdr:rowOff>
        </xdr:to>
        <xdr:sp macro="" textlink="">
          <xdr:nvSpPr>
            <xdr:cNvPr id="4121" name="Option Button 25"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Radio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1076325</xdr:colOff>
          <xdr:row>26</xdr:row>
          <xdr:rowOff>0</xdr:rowOff>
        </xdr:from>
        <xdr:to>
          <xdr:col>10</xdr:col>
          <xdr:colOff>123825</xdr:colOff>
          <xdr:row>27</xdr:row>
          <xdr:rowOff>19050</xdr:rowOff>
        </xdr:to>
        <xdr:sp macro="" textlink="">
          <xdr:nvSpPr>
            <xdr:cNvPr id="4122" name="Option Button 26"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9525</xdr:rowOff>
        </xdr:from>
        <xdr:to>
          <xdr:col>2</xdr:col>
          <xdr:colOff>400050</xdr:colOff>
          <xdr:row>28</xdr:row>
          <xdr:rowOff>9525</xdr:rowOff>
        </xdr:to>
        <xdr:sp macro="" textlink="">
          <xdr:nvSpPr>
            <xdr:cNvPr id="4123" name="Option Button 27" hidden="1">
              <a:extLst>
                <a:ext uri="{63B3BB69-23CF-44E3-9099-C40C66FF867C}">
                  <a14:compatExt spid="_x0000_s4123"/>
                </a:ext>
                <a:ext uri="{FF2B5EF4-FFF2-40B4-BE49-F238E27FC236}">
                  <a16:creationId xmlns:a16="http://schemas.microsoft.com/office/drawing/2014/main" id="{00000000-0008-0000-01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Retailer/Vendor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27</xdr:row>
          <xdr:rowOff>9525</xdr:rowOff>
        </xdr:from>
        <xdr:to>
          <xdr:col>4</xdr:col>
          <xdr:colOff>76200</xdr:colOff>
          <xdr:row>28</xdr:row>
          <xdr:rowOff>9525</xdr:rowOff>
        </xdr:to>
        <xdr:sp macro="" textlink="">
          <xdr:nvSpPr>
            <xdr:cNvPr id="4124" name="Option Button 28" hidden="1">
              <a:extLst>
                <a:ext uri="{63B3BB69-23CF-44E3-9099-C40C66FF867C}">
                  <a14:compatExt spid="_x0000_s4124"/>
                </a:ext>
                <a:ext uri="{FF2B5EF4-FFF2-40B4-BE49-F238E27FC236}">
                  <a16:creationId xmlns:a16="http://schemas.microsoft.com/office/drawing/2014/main" id="{00000000-0008-0000-01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Social Media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27</xdr:row>
          <xdr:rowOff>9525</xdr:rowOff>
        </xdr:from>
        <xdr:to>
          <xdr:col>5</xdr:col>
          <xdr:colOff>276225</xdr:colOff>
          <xdr:row>28</xdr:row>
          <xdr:rowOff>9525</xdr:rowOff>
        </xdr:to>
        <xdr:sp macro="" textlink="">
          <xdr:nvSpPr>
            <xdr:cNvPr id="4125" name="Option Button 29" hidden="1">
              <a:extLst>
                <a:ext uri="{63B3BB69-23CF-44E3-9099-C40C66FF867C}">
                  <a14:compatExt spid="_x0000_s4125"/>
                </a:ext>
                <a:ext uri="{FF2B5EF4-FFF2-40B4-BE49-F238E27FC236}">
                  <a16:creationId xmlns:a16="http://schemas.microsoft.com/office/drawing/2014/main" id="{00000000-0008-0000-01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Utility Newsletter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27</xdr:row>
          <xdr:rowOff>9525</xdr:rowOff>
        </xdr:from>
        <xdr:to>
          <xdr:col>7</xdr:col>
          <xdr:colOff>323850</xdr:colOff>
          <xdr:row>28</xdr:row>
          <xdr:rowOff>9525</xdr:rowOff>
        </xdr:to>
        <xdr:sp macro="" textlink="">
          <xdr:nvSpPr>
            <xdr:cNvPr id="4126" name="Option Button 30"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Utility Web Site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1076325</xdr:colOff>
          <xdr:row>27</xdr:row>
          <xdr:rowOff>9525</xdr:rowOff>
        </xdr:from>
        <xdr:to>
          <xdr:col>10</xdr:col>
          <xdr:colOff>123825</xdr:colOff>
          <xdr:row>28</xdr:row>
          <xdr:rowOff>9525</xdr:rowOff>
        </xdr:to>
        <xdr:sp macro="" textlink="">
          <xdr:nvSpPr>
            <xdr:cNvPr id="4127" name="Option Button 31" hidden="1">
              <a:extLst>
                <a:ext uri="{63B3BB69-23CF-44E3-9099-C40C66FF867C}">
                  <a14:compatExt spid="_x0000_s4127"/>
                </a:ext>
                <a:ext uri="{FF2B5EF4-FFF2-40B4-BE49-F238E27FC236}">
                  <a16:creationId xmlns:a16="http://schemas.microsoft.com/office/drawing/2014/main" id="{00000000-0008-0000-01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&gt;&gt;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27</xdr:row>
          <xdr:rowOff>0</xdr:rowOff>
        </xdr:from>
        <xdr:to>
          <xdr:col>8</xdr:col>
          <xdr:colOff>1066800</xdr:colOff>
          <xdr:row>28</xdr:row>
          <xdr:rowOff>9525</xdr:rowOff>
        </xdr:to>
        <xdr:sp macro="" textlink="">
          <xdr:nvSpPr>
            <xdr:cNvPr id="4128" name="Option Button 32" hidden="1">
              <a:extLst>
                <a:ext uri="{63B3BB69-23CF-44E3-9099-C40C66FF867C}">
                  <a14:compatExt spid="_x0000_s4128"/>
                </a:ext>
                <a:ext uri="{FF2B5EF4-FFF2-40B4-BE49-F238E27FC236}">
                  <a16:creationId xmlns:a16="http://schemas.microsoft.com/office/drawing/2014/main" id="{00000000-0008-0000-01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Utility Representative</a:t>
              </a:r>
            </a:p>
          </xdr:txBody>
        </xdr:sp>
        <xdr:clientData/>
      </xdr:twoCellAnchor>
    </mc:Choice>
    <mc:Fallback/>
  </mc:AlternateContent>
  <xdr:twoCellAnchor editAs="oneCell">
    <xdr:from>
      <xdr:col>0</xdr:col>
      <xdr:colOff>65691</xdr:colOff>
      <xdr:row>0</xdr:row>
      <xdr:rowOff>3009</xdr:rowOff>
    </xdr:from>
    <xdr:to>
      <xdr:col>11</xdr:col>
      <xdr:colOff>466398</xdr:colOff>
      <xdr:row>5</xdr:row>
      <xdr:rowOff>8500</xdr:rowOff>
    </xdr:to>
    <xdr:pic>
      <xdr:nvPicPr>
        <xdr:cNvPr id="58" name="Picture 4">
          <a:extLst>
            <a:ext uri="{FF2B5EF4-FFF2-40B4-BE49-F238E27FC236}">
              <a16:creationId xmlns:a16="http://schemas.microsoft.com/office/drawing/2014/main" id="{00000000-0008-0000-0100-00003A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035" t="7000" r="3620" b="7310"/>
        <a:stretch/>
      </xdr:blipFill>
      <xdr:spPr bwMode="auto">
        <a:xfrm>
          <a:off x="65691" y="3009"/>
          <a:ext cx="7114190" cy="7937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178635</xdr:colOff>
      <xdr:row>19</xdr:row>
      <xdr:rowOff>137950</xdr:rowOff>
    </xdr:from>
    <xdr:ext cx="6069290" cy="210250"/>
    <xdr:sp macro="" textlink="">
      <xdr:nvSpPr>
        <xdr:cNvPr id="80" name="TextBox 79">
          <a:extLst>
            <a:ext uri="{FF2B5EF4-FFF2-40B4-BE49-F238E27FC236}">
              <a16:creationId xmlns:a16="http://schemas.microsoft.com/office/drawing/2014/main" id="{00000000-0008-0000-0100-000050000000}"/>
            </a:ext>
          </a:extLst>
        </xdr:cNvPr>
        <xdr:cNvSpPr txBox="1"/>
      </xdr:nvSpPr>
      <xdr:spPr>
        <a:xfrm>
          <a:off x="1571256" y="3323898"/>
          <a:ext cx="6069290"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800" b="1">
              <a:latin typeface="Arial" panose="020B0604020202020204" pitchFamily="34" charset="0"/>
              <a:cs typeface="Arial" panose="020B0604020202020204" pitchFamily="34" charset="0"/>
            </a:rPr>
            <a:t>Rebates $75 and under will be applied to your account. If a box is not checked a bill credit will automatically be issued.</a:t>
          </a:r>
        </a:p>
      </xdr:txBody>
    </xdr:sp>
    <xdr:clientData/>
  </xdr:oneCellAnchor>
  <xdr:twoCellAnchor editAs="oneCell">
    <xdr:from>
      <xdr:col>5</xdr:col>
      <xdr:colOff>756457</xdr:colOff>
      <xdr:row>60</xdr:row>
      <xdr:rowOff>66503</xdr:rowOff>
    </xdr:from>
    <xdr:to>
      <xdr:col>11</xdr:col>
      <xdr:colOff>523703</xdr:colOff>
      <xdr:row>68</xdr:row>
      <xdr:rowOff>90275</xdr:rowOff>
    </xdr:to>
    <xdr:pic>
      <xdr:nvPicPr>
        <xdr:cNvPr id="81" name="Picture 4">
          <a:extLst>
            <a:ext uri="{FF2B5EF4-FFF2-40B4-BE49-F238E27FC236}">
              <a16:creationId xmlns:a16="http://schemas.microsoft.com/office/drawing/2014/main" id="{00000000-0008-0000-0100-000051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43913" t="1599" r="476" b="1776"/>
        <a:stretch/>
      </xdr:blipFill>
      <xdr:spPr bwMode="auto">
        <a:xfrm>
          <a:off x="3682537" y="9185565"/>
          <a:ext cx="4364184" cy="1553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9</xdr:col>
          <xdr:colOff>504825</xdr:colOff>
          <xdr:row>21</xdr:row>
          <xdr:rowOff>9525</xdr:rowOff>
        </xdr:from>
        <xdr:to>
          <xdr:col>11</xdr:col>
          <xdr:colOff>161925</xdr:colOff>
          <xdr:row>22</xdr:row>
          <xdr:rowOff>28575</xdr:rowOff>
        </xdr:to>
        <xdr:sp macro="" textlink="">
          <xdr:nvSpPr>
            <xdr:cNvPr id="4129" name="Option Button 33" descr="Manufacturing"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Manufacturing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22</xdr:row>
          <xdr:rowOff>19050</xdr:rowOff>
        </xdr:from>
        <xdr:to>
          <xdr:col>2</xdr:col>
          <xdr:colOff>447675</xdr:colOff>
          <xdr:row>23</xdr:row>
          <xdr:rowOff>19050</xdr:rowOff>
        </xdr:to>
        <xdr:sp macro="" textlink="">
          <xdr:nvSpPr>
            <xdr:cNvPr id="4130" name="Option Button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Warehouse</a:t>
              </a:r>
            </a:p>
          </xdr:txBody>
        </xdr:sp>
        <xdr:clientData/>
      </xdr:twoCellAnchor>
    </mc:Choice>
    <mc:Fallback/>
  </mc:AlternateContent>
  <xdr:twoCellAnchor editAs="oneCell">
    <xdr:from>
      <xdr:col>1</xdr:col>
      <xdr:colOff>102709</xdr:colOff>
      <xdr:row>60</xdr:row>
      <xdr:rowOff>62130</xdr:rowOff>
    </xdr:from>
    <xdr:to>
      <xdr:col>5</xdr:col>
      <xdr:colOff>652675</xdr:colOff>
      <xdr:row>68</xdr:row>
      <xdr:rowOff>131379</xdr:rowOff>
    </xdr:to>
    <xdr:pic>
      <xdr:nvPicPr>
        <xdr:cNvPr id="11" name="Picture 10">
          <a:extLst>
            <a:ext uri="{FF2B5EF4-FFF2-40B4-BE49-F238E27FC236}">
              <a16:creationId xmlns:a16="http://schemas.microsoft.com/office/drawing/2014/main" id="{E42FCC06-D18D-993D-6362-CA2D2D4E6C36}"/>
            </a:ext>
          </a:extLst>
        </xdr:cNvPr>
        <xdr:cNvPicPr>
          <a:picLocks noChangeAspect="1"/>
        </xdr:cNvPicPr>
      </xdr:nvPicPr>
      <xdr:blipFill>
        <a:blip xmlns:r="http://schemas.openxmlformats.org/officeDocument/2006/relationships" r:embed="rId3"/>
        <a:stretch>
          <a:fillRect/>
        </a:stretch>
      </xdr:blipFill>
      <xdr:spPr>
        <a:xfrm>
          <a:off x="227519" y="9344078"/>
          <a:ext cx="3039604" cy="15932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209550</xdr:colOff>
      <xdr:row>0</xdr:row>
      <xdr:rowOff>47625</xdr:rowOff>
    </xdr:from>
    <xdr:to>
      <xdr:col>8</xdr:col>
      <xdr:colOff>219075</xdr:colOff>
      <xdr:row>2</xdr:row>
      <xdr:rowOff>76200</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209550" y="47625"/>
          <a:ext cx="8458200" cy="409575"/>
        </a:xfrm>
        <a:prstGeom prst="rect">
          <a:avLst/>
        </a:prstGeom>
        <a:solidFill>
          <a:srgbClr val="C0C0C0"/>
        </a:solidFill>
        <a:ln w="9525">
          <a:solidFill>
            <a:srgbClr val="000000"/>
          </a:solidFill>
          <a:miter lim="800000"/>
          <a:headEnd/>
          <a:tailEnd/>
        </a:ln>
      </xdr:spPr>
      <xdr:txBody>
        <a:bodyPr vertOverflow="clip" wrap="square" lIns="45720" tIns="45720" rIns="45720" bIns="45720" anchor="ctr" upright="1"/>
        <a:lstStyle/>
        <a:p>
          <a:pPr algn="ctr" rtl="0">
            <a:defRPr sz="1000"/>
          </a:pPr>
          <a:r>
            <a:rPr lang="en-US" sz="1400" b="0" i="0" strike="noStrike">
              <a:solidFill>
                <a:srgbClr val="000000"/>
              </a:solidFill>
              <a:latin typeface="Arial Black"/>
            </a:rPr>
            <a:t>DRIVES UPGRADE - FINANCIAL SUMMARY</a:t>
          </a:r>
        </a:p>
      </xdr:txBody>
    </xdr:sp>
    <xdr:clientData/>
  </xdr:twoCellAnchor>
  <xdr:twoCellAnchor>
    <xdr:from>
      <xdr:col>1</xdr:col>
      <xdr:colOff>333375</xdr:colOff>
      <xdr:row>12</xdr:row>
      <xdr:rowOff>152400</xdr:rowOff>
    </xdr:from>
    <xdr:to>
      <xdr:col>3</xdr:col>
      <xdr:colOff>1381125</xdr:colOff>
      <xdr:row>25</xdr:row>
      <xdr:rowOff>180975</xdr:rowOff>
    </xdr:to>
    <xdr:graphicFrame macro="">
      <xdr:nvGraphicFramePr>
        <xdr:cNvPr id="5" name="Chart 1">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57150</xdr:colOff>
      <xdr:row>12</xdr:row>
      <xdr:rowOff>152400</xdr:rowOff>
    </xdr:from>
    <xdr:to>
      <xdr:col>7</xdr:col>
      <xdr:colOff>552450</xdr:colOff>
      <xdr:row>25</xdr:row>
      <xdr:rowOff>171450</xdr:rowOff>
    </xdr:to>
    <xdr:graphicFrame macro="">
      <xdr:nvGraphicFramePr>
        <xdr:cNvPr id="6" name="Chart 2">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555625</xdr:colOff>
      <xdr:row>2</xdr:row>
      <xdr:rowOff>79375</xdr:rowOff>
    </xdr:to>
    <xdr:sp macro="" textlink="">
      <xdr:nvSpPr>
        <xdr:cNvPr id="2" name="Rectangle 1">
          <a:extLst>
            <a:ext uri="{FF2B5EF4-FFF2-40B4-BE49-F238E27FC236}">
              <a16:creationId xmlns:a16="http://schemas.microsoft.com/office/drawing/2014/main" id="{00000000-0008-0000-0600-000002000000}"/>
            </a:ext>
          </a:extLst>
        </xdr:cNvPr>
        <xdr:cNvSpPr>
          <a:spLocks noChangeArrowheads="1"/>
        </xdr:cNvSpPr>
      </xdr:nvSpPr>
      <xdr:spPr bwMode="auto">
        <a:xfrm>
          <a:off x="0" y="0"/>
          <a:ext cx="7261225" cy="307975"/>
        </a:xfrm>
        <a:prstGeom prst="rect">
          <a:avLst/>
        </a:prstGeom>
        <a:solidFill>
          <a:schemeClr val="accent6">
            <a:lumMod val="60000"/>
            <a:lumOff val="40000"/>
          </a:schemeClr>
        </a:solidFill>
        <a:ln w="9525">
          <a:solidFill>
            <a:srgbClr val="000000"/>
          </a:solidFill>
          <a:miter lim="800000"/>
          <a:headEnd/>
          <a:tailEnd/>
        </a:ln>
      </xdr:spPr>
      <xdr:txBody>
        <a:bodyPr vertOverflow="clip" wrap="square" lIns="36576" tIns="32004" rIns="0" bIns="0" anchor="ctr" upright="1"/>
        <a:lstStyle/>
        <a:p>
          <a:pPr algn="l" rtl="0">
            <a:defRPr sz="1000"/>
          </a:pPr>
          <a:r>
            <a:rPr lang="en-US" sz="1050" b="0" i="0" strike="noStrike">
              <a:solidFill>
                <a:srgbClr val="000000"/>
              </a:solidFill>
              <a:latin typeface="Arial Black"/>
            </a:rPr>
            <a:t>7.  TERMS AND CONDITIONS</a:t>
          </a:r>
        </a:p>
      </xdr:txBody>
    </xdr:sp>
    <xdr:clientData/>
  </xdr:twoCellAnchor>
  <xdr:twoCellAnchor>
    <xdr:from>
      <xdr:col>0</xdr:col>
      <xdr:colOff>323851</xdr:colOff>
      <xdr:row>4</xdr:row>
      <xdr:rowOff>28575</xdr:rowOff>
    </xdr:from>
    <xdr:to>
      <xdr:col>11</xdr:col>
      <xdr:colOff>571500</xdr:colOff>
      <xdr:row>7</xdr:row>
      <xdr:rowOff>104775</xdr:rowOff>
    </xdr:to>
    <xdr:sp macro="" textlink="">
      <xdr:nvSpPr>
        <xdr:cNvPr id="3" name="Text Box 2">
          <a:extLst>
            <a:ext uri="{FF2B5EF4-FFF2-40B4-BE49-F238E27FC236}">
              <a16:creationId xmlns:a16="http://schemas.microsoft.com/office/drawing/2014/main" id="{00000000-0008-0000-0600-000003000000}"/>
            </a:ext>
          </a:extLst>
        </xdr:cNvPr>
        <xdr:cNvSpPr txBox="1">
          <a:spLocks noChangeArrowheads="1"/>
        </xdr:cNvSpPr>
      </xdr:nvSpPr>
      <xdr:spPr bwMode="auto">
        <a:xfrm>
          <a:off x="323851" y="485775"/>
          <a:ext cx="6953249" cy="657225"/>
        </a:xfrm>
        <a:prstGeom prst="rect">
          <a:avLst/>
        </a:prstGeom>
        <a:noFill/>
        <a:ln w="9525">
          <a:noFill/>
          <a:miter lim="800000"/>
          <a:headEnd/>
          <a:tailEnd/>
        </a:ln>
      </xdr:spPr>
      <xdr:txBody>
        <a:bodyPr vertOverflow="clip" wrap="square" lIns="27432" tIns="18288" rIns="0" bIns="0" anchor="t" upright="1"/>
        <a:lstStyle/>
        <a:p>
          <a:pPr algn="l" rtl="0">
            <a:lnSpc>
              <a:spcPts val="1000"/>
            </a:lnSpc>
            <a:defRPr sz="1000"/>
          </a:pPr>
          <a:r>
            <a:rPr lang="en-US" sz="1000" b="1" i="0" strike="noStrike">
              <a:solidFill>
                <a:srgbClr val="000000"/>
              </a:solidFill>
              <a:latin typeface="Arial"/>
              <a:cs typeface="Arial"/>
            </a:rPr>
            <a:t>ELIGIBILITY</a:t>
          </a:r>
        </a:p>
        <a:p>
          <a:r>
            <a:rPr lang="en-US" sz="900" b="0" i="0" u="none" strike="noStrike" baseline="0">
              <a:latin typeface="Arial" panose="020B0604020202020204" pitchFamily="34" charset="0"/>
              <a:ea typeface="+mn-ea"/>
              <a:cs typeface="Arial" panose="020B0604020202020204" pitchFamily="34" charset="0"/>
            </a:rPr>
            <a:t>Rebates are available to non-residential customers of Austin Utilities, Owatonna Public Utilities, and Rochester Public Utilities (here-in</a:t>
          </a:r>
        </a:p>
        <a:p>
          <a:r>
            <a:rPr lang="en-US" sz="900" b="0" i="0" u="none" strike="noStrike" baseline="0">
              <a:latin typeface="Arial" panose="020B0604020202020204" pitchFamily="34" charset="0"/>
              <a:ea typeface="+mn-ea"/>
              <a:cs typeface="Arial" panose="020B0604020202020204" pitchFamily="34" charset="0"/>
            </a:rPr>
            <a:t>referred to as The Utility). All products must be in use in facilities in the Utility service territory. The applicant shall be an end-user (i.e., not a variable speed drive wholesaler, distributor, or installer) of either commercial or industrial variable speed drives.</a:t>
          </a:r>
          <a:endParaRPr lang="en-US" sz="900" b="0" i="0" strike="noStrike">
            <a:solidFill>
              <a:srgbClr val="000000"/>
            </a:solidFill>
            <a:latin typeface="Arial" panose="020B0604020202020204" pitchFamily="34" charset="0"/>
            <a:cs typeface="Arial" panose="020B0604020202020204" pitchFamily="34" charset="0"/>
          </a:endParaRPr>
        </a:p>
      </xdr:txBody>
    </xdr:sp>
    <xdr:clientData/>
  </xdr:twoCellAnchor>
  <xdr:twoCellAnchor>
    <xdr:from>
      <xdr:col>0</xdr:col>
      <xdr:colOff>323851</xdr:colOff>
      <xdr:row>8</xdr:row>
      <xdr:rowOff>19050</xdr:rowOff>
    </xdr:from>
    <xdr:to>
      <xdr:col>11</xdr:col>
      <xdr:colOff>571501</xdr:colOff>
      <xdr:row>13</xdr:row>
      <xdr:rowOff>0</xdr:rowOff>
    </xdr:to>
    <xdr:sp macro="" textlink="">
      <xdr:nvSpPr>
        <xdr:cNvPr id="4" name="Text Box 3">
          <a:extLst>
            <a:ext uri="{FF2B5EF4-FFF2-40B4-BE49-F238E27FC236}">
              <a16:creationId xmlns:a16="http://schemas.microsoft.com/office/drawing/2014/main" id="{00000000-0008-0000-0600-000004000000}"/>
            </a:ext>
          </a:extLst>
        </xdr:cNvPr>
        <xdr:cNvSpPr txBox="1">
          <a:spLocks noChangeArrowheads="1"/>
        </xdr:cNvSpPr>
      </xdr:nvSpPr>
      <xdr:spPr bwMode="auto">
        <a:xfrm>
          <a:off x="323851" y="1181100"/>
          <a:ext cx="6953250" cy="714375"/>
        </a:xfrm>
        <a:prstGeom prst="rect">
          <a:avLst/>
        </a:prstGeom>
        <a:noFill/>
        <a:ln w="9525">
          <a:noFill/>
          <a:miter lim="800000"/>
          <a:headEnd/>
          <a:tailEnd/>
        </a:ln>
      </xdr:spPr>
      <xdr:txBody>
        <a:bodyPr vertOverflow="clip" wrap="square" lIns="27432" tIns="18288" rIns="0" bIns="0" anchor="t" upright="1"/>
        <a:lstStyle/>
        <a:p>
          <a:pPr algn="l" rtl="0">
            <a:defRPr sz="1000"/>
          </a:pPr>
          <a:r>
            <a:rPr lang="en-US" sz="900" b="1" i="0" strike="noStrike">
              <a:solidFill>
                <a:srgbClr val="000000"/>
              </a:solidFill>
              <a:latin typeface="Arial"/>
              <a:cs typeface="Arial"/>
            </a:rPr>
            <a:t>APPLICATION</a:t>
          </a:r>
        </a:p>
        <a:p>
          <a:r>
            <a:rPr lang="en-US" sz="900" b="0" i="0" u="none" strike="noStrike" baseline="0">
              <a:latin typeface="Arial" panose="020B0604020202020204" pitchFamily="34" charset="0"/>
              <a:ea typeface="+mn-ea"/>
              <a:cs typeface="Arial" panose="020B0604020202020204" pitchFamily="34" charset="0"/>
            </a:rPr>
            <a:t>Program is offered January 1 through December 31 of the respective calendar year. </a:t>
          </a:r>
          <a:r>
            <a:rPr lang="en-US" sz="900" b="1" i="0" u="none" strike="noStrike" baseline="0">
              <a:latin typeface="Arial" panose="020B0604020202020204" pitchFamily="34" charset="0"/>
              <a:ea typeface="+mn-ea"/>
              <a:cs typeface="Arial" panose="020B0604020202020204" pitchFamily="34" charset="0"/>
            </a:rPr>
            <a:t>Due to limited funding, this rebate offer can be</a:t>
          </a:r>
        </a:p>
        <a:p>
          <a:r>
            <a:rPr lang="en-US" sz="900" b="1" i="0" u="none" strike="noStrike" baseline="0">
              <a:latin typeface="Arial" panose="020B0604020202020204" pitchFamily="34" charset="0"/>
              <a:ea typeface="+mn-ea"/>
              <a:cs typeface="Arial" panose="020B0604020202020204" pitchFamily="34" charset="0"/>
            </a:rPr>
            <a:t>changed or withdrawn at any time without notice and is available on a first-come, first-serve basis. </a:t>
          </a:r>
          <a:r>
            <a:rPr lang="en-US" sz="900" b="0" i="0" u="none" strike="noStrike" baseline="0">
              <a:latin typeface="Arial" panose="020B0604020202020204" pitchFamily="34" charset="0"/>
              <a:ea typeface="+mn-ea"/>
              <a:cs typeface="Arial" panose="020B0604020202020204" pitchFamily="34" charset="0"/>
            </a:rPr>
            <a:t>All projects must be </a:t>
          </a:r>
        </a:p>
        <a:p>
          <a:r>
            <a:rPr lang="en-US" sz="900" b="0" i="0" u="none" strike="noStrike" baseline="0">
              <a:latin typeface="Arial" panose="020B0604020202020204" pitchFamily="34" charset="0"/>
              <a:ea typeface="+mn-ea"/>
              <a:cs typeface="Arial" panose="020B0604020202020204" pitchFamily="34" charset="0"/>
            </a:rPr>
            <a:t>pre-approved by the Utility to qualify for a rebate. The entire rebate application must be read and filled out completely or the application</a:t>
          </a:r>
        </a:p>
        <a:p>
          <a:r>
            <a:rPr lang="en-US" sz="900" b="0" i="0" u="none" strike="noStrike" baseline="0">
              <a:latin typeface="Arial" panose="020B0604020202020204" pitchFamily="34" charset="0"/>
              <a:ea typeface="+mn-ea"/>
              <a:cs typeface="Arial" panose="020B0604020202020204" pitchFamily="34" charset="0"/>
            </a:rPr>
            <a:t>will be returned.</a:t>
          </a:r>
          <a:endParaRPr lang="en-US" sz="900" b="0" i="0" strike="noStrike">
            <a:solidFill>
              <a:srgbClr val="000000"/>
            </a:solidFill>
            <a:latin typeface="Arial" panose="020B0604020202020204" pitchFamily="34" charset="0"/>
            <a:cs typeface="Arial" panose="020B0604020202020204" pitchFamily="34" charset="0"/>
          </a:endParaRPr>
        </a:p>
      </xdr:txBody>
    </xdr:sp>
    <xdr:clientData/>
  </xdr:twoCellAnchor>
  <xdr:twoCellAnchor>
    <xdr:from>
      <xdr:col>0</xdr:col>
      <xdr:colOff>323850</xdr:colOff>
      <xdr:row>13</xdr:row>
      <xdr:rowOff>9526</xdr:rowOff>
    </xdr:from>
    <xdr:to>
      <xdr:col>11</xdr:col>
      <xdr:colOff>533400</xdr:colOff>
      <xdr:row>15</xdr:row>
      <xdr:rowOff>133350</xdr:rowOff>
    </xdr:to>
    <xdr:sp macro="" textlink="">
      <xdr:nvSpPr>
        <xdr:cNvPr id="5" name="Text Box 4">
          <a:extLst>
            <a:ext uri="{FF2B5EF4-FFF2-40B4-BE49-F238E27FC236}">
              <a16:creationId xmlns:a16="http://schemas.microsoft.com/office/drawing/2014/main" id="{00000000-0008-0000-0600-000005000000}"/>
            </a:ext>
          </a:extLst>
        </xdr:cNvPr>
        <xdr:cNvSpPr txBox="1">
          <a:spLocks noChangeArrowheads="1"/>
        </xdr:cNvSpPr>
      </xdr:nvSpPr>
      <xdr:spPr bwMode="auto">
        <a:xfrm>
          <a:off x="323850" y="1743076"/>
          <a:ext cx="6915150" cy="44767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900" b="1" i="0" strike="noStrike">
              <a:solidFill>
                <a:srgbClr val="000000"/>
              </a:solidFill>
              <a:latin typeface="Arial"/>
              <a:cs typeface="Arial"/>
            </a:rPr>
            <a:t>INSPECTION AND VERIFICATION</a:t>
          </a:r>
        </a:p>
        <a:p>
          <a:pPr algn="l" rtl="0">
            <a:defRPr sz="1000"/>
          </a:pPr>
          <a:r>
            <a:rPr lang="en-US" sz="900" b="0" i="0" strike="noStrike">
              <a:solidFill>
                <a:srgbClr val="000000"/>
              </a:solidFill>
              <a:latin typeface="Arial"/>
              <a:cs typeface="Arial"/>
            </a:rPr>
            <a:t>The Utility reserves the right to inspect the customer's facility through on-site visits before and after new equipment installation to verify the rebate eligibility.  </a:t>
          </a:r>
        </a:p>
      </xdr:txBody>
    </xdr:sp>
    <xdr:clientData/>
  </xdr:twoCellAnchor>
  <xdr:twoCellAnchor>
    <xdr:from>
      <xdr:col>0</xdr:col>
      <xdr:colOff>323850</xdr:colOff>
      <xdr:row>16</xdr:row>
      <xdr:rowOff>19050</xdr:rowOff>
    </xdr:from>
    <xdr:to>
      <xdr:col>11</xdr:col>
      <xdr:colOff>590550</xdr:colOff>
      <xdr:row>21</xdr:row>
      <xdr:rowOff>123825</xdr:rowOff>
    </xdr:to>
    <xdr:sp macro="" textlink="">
      <xdr:nvSpPr>
        <xdr:cNvPr id="6" name="Text Box 5">
          <a:extLst>
            <a:ext uri="{FF2B5EF4-FFF2-40B4-BE49-F238E27FC236}">
              <a16:creationId xmlns:a16="http://schemas.microsoft.com/office/drawing/2014/main" id="{00000000-0008-0000-0600-000006000000}"/>
            </a:ext>
          </a:extLst>
        </xdr:cNvPr>
        <xdr:cNvSpPr txBox="1">
          <a:spLocks noChangeArrowheads="1"/>
        </xdr:cNvSpPr>
      </xdr:nvSpPr>
      <xdr:spPr bwMode="auto">
        <a:xfrm>
          <a:off x="323850" y="2228850"/>
          <a:ext cx="6972300" cy="885825"/>
        </a:xfrm>
        <a:prstGeom prst="rect">
          <a:avLst/>
        </a:prstGeom>
        <a:noFill/>
        <a:ln w="9525">
          <a:noFill/>
          <a:miter lim="800000"/>
          <a:headEnd/>
          <a:tailEnd/>
        </a:ln>
      </xdr:spPr>
      <xdr:txBody>
        <a:bodyPr vertOverflow="clip" wrap="square" lIns="27432" tIns="18288" rIns="0" bIns="0" anchor="t" upright="1"/>
        <a:lstStyle/>
        <a:p>
          <a:pPr algn="l" rtl="0">
            <a:defRPr sz="1000"/>
          </a:pPr>
          <a:r>
            <a:rPr lang="en-US" sz="900" b="1" i="0" strike="noStrike">
              <a:solidFill>
                <a:srgbClr val="000000"/>
              </a:solidFill>
              <a:latin typeface="Arial"/>
              <a:cs typeface="Arial"/>
            </a:rPr>
            <a:t>INSTALLATION AND REBATE AMOUNTS</a:t>
          </a:r>
        </a:p>
        <a:p>
          <a:r>
            <a:rPr lang="en-US" sz="900" b="0" i="0" u="none" strike="noStrike" baseline="0">
              <a:latin typeface="Arial" panose="020B0604020202020204" pitchFamily="34" charset="0"/>
              <a:ea typeface="+mn-ea"/>
              <a:cs typeface="Arial" panose="020B0604020202020204" pitchFamily="34" charset="0"/>
            </a:rPr>
            <a:t>Qualifying new variable speed drives installed and operational within six (6) months of the date of purchase are eligible for rebate under</a:t>
          </a:r>
        </a:p>
        <a:p>
          <a:r>
            <a:rPr lang="en-US" sz="900" b="0" i="0" u="none" strike="noStrike" baseline="0">
              <a:latin typeface="Arial" panose="020B0604020202020204" pitchFamily="34" charset="0"/>
              <a:ea typeface="+mn-ea"/>
              <a:cs typeface="Arial" panose="020B0604020202020204" pitchFamily="34" charset="0"/>
            </a:rPr>
            <a:t>the NEW or RETROFIT rebate schedule. Additional time may be granted subject to the Utility's pre-approval. Qualifying variable speed drives being used for replacement of on-site inventory are eligible for rebate under the INVENTORY rebate schedule. In no case will the rebate paid by the Utility exceed the purchase price of the equipment. The maximum rebate amount may be limited. Variable speed drives that qualify for Utility rebates under other Utility programs are not eligible for a rebate payment under this program.</a:t>
          </a:r>
          <a:endParaRPr lang="en-US" sz="900" b="0" i="0" strike="noStrike">
            <a:solidFill>
              <a:srgbClr val="000000"/>
            </a:solidFill>
            <a:latin typeface="Arial" panose="020B0604020202020204" pitchFamily="34" charset="0"/>
            <a:cs typeface="Arial" panose="020B0604020202020204" pitchFamily="34" charset="0"/>
          </a:endParaRPr>
        </a:p>
      </xdr:txBody>
    </xdr:sp>
    <xdr:clientData/>
  </xdr:twoCellAnchor>
  <xdr:twoCellAnchor>
    <xdr:from>
      <xdr:col>0</xdr:col>
      <xdr:colOff>323850</xdr:colOff>
      <xdr:row>23</xdr:row>
      <xdr:rowOff>19050</xdr:rowOff>
    </xdr:from>
    <xdr:to>
      <xdr:col>12</xdr:col>
      <xdr:colOff>0</xdr:colOff>
      <xdr:row>28</xdr:row>
      <xdr:rowOff>95250</xdr:rowOff>
    </xdr:to>
    <xdr:sp macro="" textlink="">
      <xdr:nvSpPr>
        <xdr:cNvPr id="7" name="Text Box 6">
          <a:extLst>
            <a:ext uri="{FF2B5EF4-FFF2-40B4-BE49-F238E27FC236}">
              <a16:creationId xmlns:a16="http://schemas.microsoft.com/office/drawing/2014/main" id="{00000000-0008-0000-0600-000007000000}"/>
            </a:ext>
          </a:extLst>
        </xdr:cNvPr>
        <xdr:cNvSpPr txBox="1">
          <a:spLocks noChangeArrowheads="1"/>
        </xdr:cNvSpPr>
      </xdr:nvSpPr>
      <xdr:spPr bwMode="auto">
        <a:xfrm>
          <a:off x="323850" y="3248025"/>
          <a:ext cx="6991350" cy="85725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900" b="1" i="0" strike="noStrike">
              <a:solidFill>
                <a:srgbClr val="000000"/>
              </a:solidFill>
              <a:latin typeface="Arial"/>
              <a:cs typeface="Arial"/>
            </a:rPr>
            <a:t>INVOICE AND PAYMENT</a:t>
          </a:r>
        </a:p>
        <a:p>
          <a:r>
            <a:rPr lang="en-US" sz="900" b="0" i="0" u="none" strike="noStrike" baseline="0">
              <a:latin typeface="Arial" panose="020B0604020202020204" pitchFamily="34" charset="0"/>
              <a:ea typeface="+mn-ea"/>
              <a:cs typeface="Arial" panose="020B0604020202020204" pitchFamily="34" charset="0"/>
            </a:rPr>
            <a:t>Following inspection and verification (see #3) and completed installation, the customer must notify the utility and submit original invoices</a:t>
          </a:r>
        </a:p>
        <a:p>
          <a:r>
            <a:rPr lang="en-US" sz="900" b="0" i="0" u="none" strike="noStrike" baseline="0">
              <a:latin typeface="Arial" panose="020B0604020202020204" pitchFamily="34" charset="0"/>
              <a:ea typeface="+mn-ea"/>
              <a:cs typeface="Arial" panose="020B0604020202020204" pitchFamily="34" charset="0"/>
            </a:rPr>
            <a:t>specifying the quantity and price of all materials purchased, the date ordered, installation costs, and applicable taxes. After satisfactory</a:t>
          </a:r>
        </a:p>
        <a:p>
          <a:r>
            <a:rPr lang="en-US" sz="900" b="0" i="0" u="none" strike="noStrike" baseline="0">
              <a:latin typeface="Arial" panose="020B0604020202020204" pitchFamily="34" charset="0"/>
              <a:ea typeface="+mn-ea"/>
              <a:cs typeface="Arial" panose="020B0604020202020204" pitchFamily="34" charset="0"/>
            </a:rPr>
            <a:t>review of the invoices and on-site verification, a rebate check will be issued to the Customer. Vendors or contractors are not eligible to</a:t>
          </a:r>
        </a:p>
        <a:p>
          <a:r>
            <a:rPr lang="en-US" sz="900" b="0" i="0" u="none" strike="noStrike" baseline="0">
              <a:latin typeface="Arial" panose="020B0604020202020204" pitchFamily="34" charset="0"/>
              <a:ea typeface="+mn-ea"/>
              <a:cs typeface="Arial" panose="020B0604020202020204" pitchFamily="34" charset="0"/>
            </a:rPr>
            <a:t>receive the rebate. Please allow 6 – 10 weeks from the date of on-site inspection for delivery of payment. The utility reserves the right to</a:t>
          </a:r>
        </a:p>
        <a:p>
          <a:r>
            <a:rPr lang="en-US" sz="900" b="0" i="0" u="none" strike="noStrike" baseline="0">
              <a:latin typeface="Arial" panose="020B0604020202020204" pitchFamily="34" charset="0"/>
              <a:ea typeface="+mn-ea"/>
              <a:cs typeface="Arial" panose="020B0604020202020204" pitchFamily="34" charset="0"/>
            </a:rPr>
            <a:t>apply rebates to past due accounts.</a:t>
          </a:r>
          <a:endParaRPr lang="en-US" sz="900" b="0" i="0" strike="noStrike">
            <a:solidFill>
              <a:srgbClr val="000000"/>
            </a:solidFill>
            <a:latin typeface="Arial" panose="020B0604020202020204" pitchFamily="34" charset="0"/>
            <a:cs typeface="Arial" panose="020B0604020202020204" pitchFamily="34" charset="0"/>
          </a:endParaRPr>
        </a:p>
      </xdr:txBody>
    </xdr:sp>
    <xdr:clientData/>
  </xdr:twoCellAnchor>
  <xdr:twoCellAnchor>
    <xdr:from>
      <xdr:col>0</xdr:col>
      <xdr:colOff>333375</xdr:colOff>
      <xdr:row>29</xdr:row>
      <xdr:rowOff>9526</xdr:rowOff>
    </xdr:from>
    <xdr:to>
      <xdr:col>11</xdr:col>
      <xdr:colOff>561975</xdr:colOff>
      <xdr:row>45</xdr:row>
      <xdr:rowOff>0</xdr:rowOff>
    </xdr:to>
    <xdr:sp macro="" textlink="">
      <xdr:nvSpPr>
        <xdr:cNvPr id="8" name="Text Box 7">
          <a:extLst>
            <a:ext uri="{FF2B5EF4-FFF2-40B4-BE49-F238E27FC236}">
              <a16:creationId xmlns:a16="http://schemas.microsoft.com/office/drawing/2014/main" id="{00000000-0008-0000-0600-000008000000}"/>
            </a:ext>
          </a:extLst>
        </xdr:cNvPr>
        <xdr:cNvSpPr txBox="1">
          <a:spLocks noChangeArrowheads="1"/>
        </xdr:cNvSpPr>
      </xdr:nvSpPr>
      <xdr:spPr bwMode="auto">
        <a:xfrm>
          <a:off x="333375" y="4171951"/>
          <a:ext cx="6934200" cy="242887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900" b="1" i="0" strike="noStrike">
              <a:solidFill>
                <a:srgbClr val="000000"/>
              </a:solidFill>
              <a:latin typeface="Arial"/>
              <a:cs typeface="Arial"/>
            </a:rPr>
            <a:t>EQUIPMENT ELIGIBILITY REQUIREMENTS</a:t>
          </a:r>
        </a:p>
        <a:p>
          <a:r>
            <a:rPr lang="en-US" sz="900" b="0" i="0" u="none" strike="noStrike" baseline="0">
              <a:latin typeface="Arial" panose="020B0604020202020204" pitchFamily="34" charset="0"/>
              <a:ea typeface="+mn-ea"/>
              <a:cs typeface="Arial" panose="020B0604020202020204" pitchFamily="34" charset="0"/>
            </a:rPr>
            <a:t>To be eligible for a rebate, the variable speed drive installation must meet the following conditions:</a:t>
          </a:r>
        </a:p>
        <a:p>
          <a:r>
            <a:rPr lang="en-US" sz="900" b="0" i="0" u="none" strike="noStrike" baseline="0">
              <a:latin typeface="Arial" panose="020B0604020202020204" pitchFamily="34" charset="0"/>
              <a:ea typeface="+mn-ea"/>
              <a:cs typeface="Arial" panose="020B0604020202020204" pitchFamily="34" charset="0"/>
            </a:rPr>
            <a:t>a. Rebates are limited to HVAC fan and pump installations. Variable speed drives larger than 200 horsepower and installations on other</a:t>
          </a:r>
        </a:p>
        <a:p>
          <a:r>
            <a:rPr lang="en-US" sz="900" b="0" i="0" u="none" strike="noStrike" baseline="0">
              <a:latin typeface="Arial" panose="020B0604020202020204" pitchFamily="34" charset="0"/>
              <a:ea typeface="+mn-ea"/>
              <a:cs typeface="Arial" panose="020B0604020202020204" pitchFamily="34" charset="0"/>
            </a:rPr>
            <a:t>    motor-driven machinery, constant torque loads, and hydraulic pumping may qualify for an incentive through our Custom High-   </a:t>
          </a:r>
        </a:p>
        <a:p>
          <a:r>
            <a:rPr lang="en-US" sz="900" b="0" i="0" u="none" strike="noStrike" baseline="0">
              <a:latin typeface="Arial" panose="020B0604020202020204" pitchFamily="34" charset="0"/>
              <a:ea typeface="+mn-ea"/>
              <a:cs typeface="Arial" panose="020B0604020202020204" pitchFamily="34" charset="0"/>
            </a:rPr>
            <a:t>    Efficiency Rebate Program. VSDs used only as a soft-start are not eligible for a rebate.</a:t>
          </a:r>
        </a:p>
        <a:p>
          <a:r>
            <a:rPr lang="en-US" sz="900" b="0" i="0" u="none" strike="noStrike" baseline="0">
              <a:latin typeface="Arial" panose="020B0604020202020204" pitchFamily="34" charset="0"/>
              <a:ea typeface="+mn-ea"/>
              <a:cs typeface="Arial" panose="020B0604020202020204" pitchFamily="34" charset="0"/>
            </a:rPr>
            <a:t>b. The fan or pump does not require a drive as a standard mode of operation. c.) The drive must contribute energy savings in normal</a:t>
          </a:r>
        </a:p>
        <a:p>
          <a:r>
            <a:rPr lang="en-US" sz="900" b="0" i="0" u="none" strike="noStrike" baseline="0">
              <a:latin typeface="Arial" panose="020B0604020202020204" pitchFamily="34" charset="0"/>
              <a:ea typeface="+mn-ea"/>
              <a:cs typeface="Arial" panose="020B0604020202020204" pitchFamily="34" charset="0"/>
            </a:rPr>
            <a:t>    operation.</a:t>
          </a:r>
        </a:p>
        <a:p>
          <a:r>
            <a:rPr lang="en-US" sz="900" b="0" i="0" u="none" strike="noStrike" baseline="0">
              <a:latin typeface="Arial" panose="020B0604020202020204" pitchFamily="34" charset="0"/>
              <a:ea typeface="+mn-ea"/>
              <a:cs typeface="Arial" panose="020B0604020202020204" pitchFamily="34" charset="0"/>
            </a:rPr>
            <a:t>c. The drive must vary motor speed automatically.</a:t>
          </a:r>
        </a:p>
        <a:p>
          <a:r>
            <a:rPr lang="en-US" sz="900" b="0" i="0" u="none" strike="noStrike" baseline="0">
              <a:latin typeface="Arial" panose="020B0604020202020204" pitchFamily="34" charset="0"/>
              <a:ea typeface="+mn-ea"/>
              <a:cs typeface="Arial" panose="020B0604020202020204" pitchFamily="34" charset="0"/>
            </a:rPr>
            <a:t>d. The drive must have a true power factor of 0.90 or greater.</a:t>
          </a:r>
        </a:p>
        <a:p>
          <a:r>
            <a:rPr lang="en-US" sz="900" b="0" i="0" u="none" strike="noStrike" baseline="0">
              <a:latin typeface="Arial" panose="020B0604020202020204" pitchFamily="34" charset="0"/>
              <a:ea typeface="+mn-ea"/>
              <a:cs typeface="Arial" panose="020B0604020202020204" pitchFamily="34" charset="0"/>
            </a:rPr>
            <a:t>e. VSD’s can cause waveform disturbances on the power lines. Therefore, a line reactor between the power source and the drive must</a:t>
          </a:r>
        </a:p>
        <a:p>
          <a:r>
            <a:rPr lang="en-US" sz="900" b="0" i="0" u="none" strike="noStrike" baseline="0">
              <a:latin typeface="Arial" panose="020B0604020202020204" pitchFamily="34" charset="0"/>
              <a:ea typeface="+mn-ea"/>
              <a:cs typeface="Arial" panose="020B0604020202020204" pitchFamily="34" charset="0"/>
            </a:rPr>
            <a:t>    be included. The reactor rating should be as recommended by the VSD supplier but not less than 3 percent impendence of the VSD</a:t>
          </a:r>
        </a:p>
        <a:p>
          <a:pPr marL="0" indent="0"/>
          <a:r>
            <a:rPr lang="en-US" sz="900" b="0" i="0" u="none" strike="noStrike" baseline="0">
              <a:latin typeface="Arial" panose="020B0604020202020204" pitchFamily="34" charset="0"/>
              <a:ea typeface="+mn-ea"/>
              <a:cs typeface="Arial" panose="020B0604020202020204" pitchFamily="34" charset="0"/>
            </a:rPr>
            <a:t>    rating.</a:t>
          </a:r>
        </a:p>
        <a:p>
          <a:pPr marL="0" indent="0"/>
          <a:endParaRPr lang="en-US" sz="900" b="0" i="0" u="none" strike="noStrike" baseline="0">
            <a:latin typeface="Arial" panose="020B0604020202020204" pitchFamily="34" charset="0"/>
            <a:ea typeface="+mn-ea"/>
            <a:cs typeface="Arial" panose="020B0604020202020204" pitchFamily="34" charset="0"/>
          </a:endParaRPr>
        </a:p>
        <a:p>
          <a:pPr marL="0" indent="0"/>
          <a:r>
            <a:rPr lang="en-US" sz="900" b="0" i="0" u="none" strike="noStrike" baseline="0">
              <a:latin typeface="Arial" panose="020B0604020202020204" pitchFamily="34" charset="0"/>
              <a:ea typeface="+mn-ea"/>
              <a:cs typeface="Arial" panose="020B0604020202020204" pitchFamily="34" charset="0"/>
            </a:rPr>
            <a:t>The following new construction VSD installations are not eligible for rebates:</a:t>
          </a:r>
        </a:p>
        <a:p>
          <a:pPr marL="0" indent="0"/>
          <a:r>
            <a:rPr lang="en-US" sz="900" b="0" i="0" u="none" strike="noStrike" baseline="0">
              <a:latin typeface="Arial" panose="020B0604020202020204" pitchFamily="34" charset="0"/>
              <a:ea typeface="+mn-ea"/>
              <a:cs typeface="Arial" panose="020B0604020202020204" pitchFamily="34" charset="0"/>
            </a:rPr>
            <a:t>• VAV fan units greater than or equal to 7.5 horsepower without variable pitch fan blades.</a:t>
          </a:r>
        </a:p>
        <a:p>
          <a:pPr marL="0" indent="0"/>
          <a:r>
            <a:rPr lang="en-US" sz="900" b="0" i="0" u="none" strike="noStrike" baseline="0">
              <a:latin typeface="Arial" panose="020B0604020202020204" pitchFamily="34" charset="0"/>
              <a:ea typeface="+mn-ea"/>
              <a:cs typeface="Arial" panose="020B0604020202020204" pitchFamily="34" charset="0"/>
            </a:rPr>
            <a:t>• Heat rejection fans greater than or equal to 7.5 horsepower.</a:t>
          </a:r>
        </a:p>
        <a:p>
          <a:pPr marL="0" indent="0"/>
          <a:r>
            <a:rPr lang="en-US" sz="900" b="0" i="0" u="none" strike="noStrike" baseline="0">
              <a:latin typeface="Arial" panose="020B0604020202020204" pitchFamily="34" charset="0"/>
              <a:ea typeface="+mn-ea"/>
              <a:cs typeface="Arial" panose="020B0604020202020204" pitchFamily="34" charset="0"/>
            </a:rPr>
            <a:t>• Non-multi-stage hydronic pumping systems with a design output greater than 300,000 Btuh.</a:t>
          </a:r>
        </a:p>
      </xdr:txBody>
    </xdr:sp>
    <xdr:clientData/>
  </xdr:twoCellAnchor>
  <xdr:twoCellAnchor>
    <xdr:from>
      <xdr:col>0</xdr:col>
      <xdr:colOff>38100</xdr:colOff>
      <xdr:row>64</xdr:row>
      <xdr:rowOff>9525</xdr:rowOff>
    </xdr:from>
    <xdr:to>
      <xdr:col>11</xdr:col>
      <xdr:colOff>561975</xdr:colOff>
      <xdr:row>76</xdr:row>
      <xdr:rowOff>28575</xdr:rowOff>
    </xdr:to>
    <xdr:sp macro="" textlink="">
      <xdr:nvSpPr>
        <xdr:cNvPr id="9" name="Rectangle 8">
          <a:extLst>
            <a:ext uri="{FF2B5EF4-FFF2-40B4-BE49-F238E27FC236}">
              <a16:creationId xmlns:a16="http://schemas.microsoft.com/office/drawing/2014/main" id="{00000000-0008-0000-0600-000009000000}"/>
            </a:ext>
          </a:extLst>
        </xdr:cNvPr>
        <xdr:cNvSpPr>
          <a:spLocks noChangeArrowheads="1"/>
        </xdr:cNvSpPr>
      </xdr:nvSpPr>
      <xdr:spPr bwMode="auto">
        <a:xfrm>
          <a:off x="38100" y="8467725"/>
          <a:ext cx="7229475" cy="1390650"/>
        </a:xfrm>
        <a:prstGeom prst="rect">
          <a:avLst/>
        </a:prstGeom>
        <a:solidFill>
          <a:schemeClr val="accent6">
            <a:lumMod val="60000"/>
            <a:lumOff val="40000"/>
          </a:schemeClr>
        </a:solidFill>
        <a:ln w="9525">
          <a:solidFill>
            <a:srgbClr val="000000"/>
          </a:solidFill>
          <a:miter lim="800000"/>
          <a:headEnd/>
          <a:tailEnd/>
        </a:ln>
      </xdr:spPr>
    </xdr:sp>
    <xdr:clientData/>
  </xdr:twoCellAnchor>
  <xdr:twoCellAnchor>
    <xdr:from>
      <xdr:col>0</xdr:col>
      <xdr:colOff>342899</xdr:colOff>
      <xdr:row>45</xdr:row>
      <xdr:rowOff>0</xdr:rowOff>
    </xdr:from>
    <xdr:to>
      <xdr:col>11</xdr:col>
      <xdr:colOff>581024</xdr:colOff>
      <xdr:row>47</xdr:row>
      <xdr:rowOff>142875</xdr:rowOff>
    </xdr:to>
    <xdr:sp macro="" textlink="">
      <xdr:nvSpPr>
        <xdr:cNvPr id="10" name="Text Box 9">
          <a:extLst>
            <a:ext uri="{FF2B5EF4-FFF2-40B4-BE49-F238E27FC236}">
              <a16:creationId xmlns:a16="http://schemas.microsoft.com/office/drawing/2014/main" id="{00000000-0008-0000-0600-00000A000000}"/>
            </a:ext>
          </a:extLst>
        </xdr:cNvPr>
        <xdr:cNvSpPr txBox="1">
          <a:spLocks noChangeArrowheads="1"/>
        </xdr:cNvSpPr>
      </xdr:nvSpPr>
      <xdr:spPr bwMode="auto">
        <a:xfrm>
          <a:off x="342899" y="7439025"/>
          <a:ext cx="6943725" cy="485775"/>
        </a:xfrm>
        <a:prstGeom prst="rect">
          <a:avLst/>
        </a:prstGeom>
        <a:noFill/>
        <a:ln w="9525">
          <a:noFill/>
          <a:miter lim="800000"/>
          <a:headEnd/>
          <a:tailEnd/>
        </a:ln>
      </xdr:spPr>
      <xdr:txBody>
        <a:bodyPr vertOverflow="clip" wrap="square" lIns="27432" tIns="18288" rIns="0" bIns="0" anchor="t" upright="1"/>
        <a:lstStyle/>
        <a:p>
          <a:pPr algn="l" rtl="0">
            <a:defRPr sz="1000"/>
          </a:pPr>
          <a:r>
            <a:rPr lang="en-US" sz="900" b="1" i="0" strike="noStrike">
              <a:solidFill>
                <a:srgbClr val="000000"/>
              </a:solidFill>
              <a:latin typeface="Arial"/>
              <a:cs typeface="Arial"/>
            </a:rPr>
            <a:t>TAX INFORMATION </a:t>
          </a:r>
        </a:p>
        <a:p>
          <a:pPr algn="l" rtl="0">
            <a:defRPr sz="1000"/>
          </a:pPr>
          <a:r>
            <a:rPr lang="en-US" sz="900" b="0" i="0" strike="noStrike">
              <a:solidFill>
                <a:srgbClr val="000000"/>
              </a:solidFill>
              <a:latin typeface="Arial"/>
              <a:cs typeface="Arial"/>
            </a:rPr>
            <a:t>The Utility will not be responsible for any tax liability imposed as a result of the rebate payment(s).  Customers are advised to consult their tax advisors for details.</a:t>
          </a:r>
        </a:p>
      </xdr:txBody>
    </xdr:sp>
    <xdr:clientData/>
  </xdr:twoCellAnchor>
  <xdr:twoCellAnchor>
    <xdr:from>
      <xdr:col>0</xdr:col>
      <xdr:colOff>342899</xdr:colOff>
      <xdr:row>48</xdr:row>
      <xdr:rowOff>9525</xdr:rowOff>
    </xdr:from>
    <xdr:to>
      <xdr:col>11</xdr:col>
      <xdr:colOff>581024</xdr:colOff>
      <xdr:row>56</xdr:row>
      <xdr:rowOff>76200</xdr:rowOff>
    </xdr:to>
    <xdr:sp macro="" textlink="">
      <xdr:nvSpPr>
        <xdr:cNvPr id="11" name="Text Box 10">
          <a:extLst>
            <a:ext uri="{FF2B5EF4-FFF2-40B4-BE49-F238E27FC236}">
              <a16:creationId xmlns:a16="http://schemas.microsoft.com/office/drawing/2014/main" id="{00000000-0008-0000-0600-00000B000000}"/>
            </a:ext>
          </a:extLst>
        </xdr:cNvPr>
        <xdr:cNvSpPr txBox="1">
          <a:spLocks noChangeArrowheads="1"/>
        </xdr:cNvSpPr>
      </xdr:nvSpPr>
      <xdr:spPr bwMode="auto">
        <a:xfrm>
          <a:off x="342899" y="7943850"/>
          <a:ext cx="6943725" cy="1162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900" b="1" i="0" strike="noStrike">
              <a:solidFill>
                <a:srgbClr val="000000"/>
              </a:solidFill>
              <a:latin typeface="Arial"/>
              <a:cs typeface="Arial"/>
            </a:rPr>
            <a:t>DISCLAIMER </a:t>
          </a:r>
        </a:p>
        <a:p>
          <a:r>
            <a:rPr lang="en-US" sz="900" b="0" i="0" u="none" strike="noStrike" baseline="0">
              <a:latin typeface="Arial" panose="020B0604020202020204" pitchFamily="34" charset="0"/>
              <a:ea typeface="+mn-ea"/>
              <a:cs typeface="Arial" panose="020B0604020202020204" pitchFamily="34" charset="0"/>
            </a:rPr>
            <a:t>The Utility does not guarantee that the implementation of energy-efficient measures or use of the equipment purchased or installed</a:t>
          </a:r>
        </a:p>
        <a:p>
          <a:r>
            <a:rPr lang="en-US" sz="900" b="0" i="0" u="none" strike="noStrike" baseline="0">
              <a:latin typeface="Arial" panose="020B0604020202020204" pitchFamily="34" charset="0"/>
              <a:ea typeface="+mn-ea"/>
              <a:cs typeface="Arial" panose="020B0604020202020204" pitchFamily="34" charset="0"/>
            </a:rPr>
            <a:t>pursuant to this program will result in energy or cost savings. The Utility makes no warranties, expressed or implied, with respect to any</a:t>
          </a:r>
        </a:p>
        <a:p>
          <a:r>
            <a:rPr lang="en-US" sz="900" b="0" i="0" u="none" strike="noStrike" baseline="0">
              <a:latin typeface="Arial" panose="020B0604020202020204" pitchFamily="34" charset="0"/>
              <a:ea typeface="+mn-ea"/>
              <a:cs typeface="Arial" panose="020B0604020202020204" pitchFamily="34" charset="0"/>
            </a:rPr>
            <a:t>equipment purchased or installed including, but not limited to, any warrant of merchantability or fitness for purpose. In no event shall</a:t>
          </a:r>
        </a:p>
        <a:p>
          <a:r>
            <a:rPr lang="en-US" sz="900" b="0" i="0" u="none" strike="noStrike" baseline="0">
              <a:latin typeface="Arial" panose="020B0604020202020204" pitchFamily="34" charset="0"/>
              <a:ea typeface="+mn-ea"/>
              <a:cs typeface="Arial" panose="020B0604020202020204" pitchFamily="34" charset="0"/>
            </a:rPr>
            <a:t>The Utility be liable for any incidental or consequential damages. Customers are solely responsible for the proper disposal of existing</a:t>
          </a:r>
        </a:p>
        <a:p>
          <a:r>
            <a:rPr lang="en-US" sz="900" b="0" i="0" u="none" strike="noStrike" baseline="0">
              <a:latin typeface="Arial" panose="020B0604020202020204" pitchFamily="34" charset="0"/>
              <a:ea typeface="+mn-ea"/>
              <a:cs typeface="Arial" panose="020B0604020202020204" pitchFamily="34" charset="0"/>
            </a:rPr>
            <a:t>equipment. Consult the Minnesota Pollution Control Agency (MPCA) office for details at 800.657.3864.</a:t>
          </a:r>
          <a:endParaRPr lang="en-US" sz="900" b="0" i="0" strike="noStrike">
            <a:solidFill>
              <a:srgbClr val="000000"/>
            </a:solidFill>
            <a:latin typeface="Arial" panose="020B0604020202020204" pitchFamily="34" charset="0"/>
            <a:cs typeface="Arial" panose="020B0604020202020204" pitchFamily="34" charset="0"/>
          </a:endParaRPr>
        </a:p>
      </xdr:txBody>
    </xdr:sp>
    <xdr:clientData/>
  </xdr:twoCellAnchor>
  <xdr:twoCellAnchor>
    <xdr:from>
      <xdr:col>0</xdr:col>
      <xdr:colOff>352425</xdr:colOff>
      <xdr:row>55</xdr:row>
      <xdr:rowOff>0</xdr:rowOff>
    </xdr:from>
    <xdr:to>
      <xdr:col>11</xdr:col>
      <xdr:colOff>571500</xdr:colOff>
      <xdr:row>58</xdr:row>
      <xdr:rowOff>152399</xdr:rowOff>
    </xdr:to>
    <xdr:sp macro="" textlink="">
      <xdr:nvSpPr>
        <xdr:cNvPr id="12" name="Text Box 11">
          <a:extLst>
            <a:ext uri="{FF2B5EF4-FFF2-40B4-BE49-F238E27FC236}">
              <a16:creationId xmlns:a16="http://schemas.microsoft.com/office/drawing/2014/main" id="{00000000-0008-0000-0600-00000C000000}"/>
            </a:ext>
          </a:extLst>
        </xdr:cNvPr>
        <xdr:cNvSpPr txBox="1">
          <a:spLocks noChangeArrowheads="1"/>
        </xdr:cNvSpPr>
      </xdr:nvSpPr>
      <xdr:spPr bwMode="auto">
        <a:xfrm>
          <a:off x="352425" y="8877300"/>
          <a:ext cx="6924675" cy="609599"/>
        </a:xfrm>
        <a:prstGeom prst="rect">
          <a:avLst/>
        </a:prstGeom>
        <a:noFill/>
        <a:ln w="9525">
          <a:noFill/>
          <a:miter lim="800000"/>
          <a:headEnd/>
          <a:tailEnd/>
        </a:ln>
      </xdr:spPr>
      <xdr:txBody>
        <a:bodyPr vertOverflow="clip" wrap="square" lIns="27432" tIns="18288" rIns="0" bIns="0" anchor="t" upright="1"/>
        <a:lstStyle/>
        <a:p>
          <a:pPr algn="l" rtl="0">
            <a:defRPr sz="1000"/>
          </a:pPr>
          <a:r>
            <a:rPr lang="en-US" sz="900" b="1" i="0" strike="noStrike">
              <a:solidFill>
                <a:srgbClr val="000000"/>
              </a:solidFill>
              <a:latin typeface="Arial"/>
              <a:cs typeface="Arial"/>
            </a:rPr>
            <a:t>ENDORSEMENT </a:t>
          </a:r>
        </a:p>
        <a:p>
          <a:pPr algn="l" rtl="0">
            <a:defRPr sz="1000"/>
          </a:pPr>
          <a:r>
            <a:rPr lang="en-US" sz="900" b="0" i="0" strike="noStrike">
              <a:solidFill>
                <a:srgbClr val="000000"/>
              </a:solidFill>
              <a:latin typeface="Arial"/>
              <a:cs typeface="Arial"/>
            </a:rPr>
            <a:t>The Utility does not endorse any particular vendor, manufacturer, product, or system in promoting this rebate program.  Listing a vendor or product does not constitute an endorsement, nor does it imply that unlisted vendors or products are deficient or defective in any way. </a:t>
          </a:r>
        </a:p>
      </xdr:txBody>
    </xdr:sp>
    <xdr:clientData/>
  </xdr:twoCellAnchor>
  <xdr:twoCellAnchor>
    <xdr:from>
      <xdr:col>0</xdr:col>
      <xdr:colOff>363309</xdr:colOff>
      <xdr:row>59</xdr:row>
      <xdr:rowOff>2723</xdr:rowOff>
    </xdr:from>
    <xdr:to>
      <xdr:col>11</xdr:col>
      <xdr:colOff>581024</xdr:colOff>
      <xdr:row>63</xdr:row>
      <xdr:rowOff>0</xdr:rowOff>
    </xdr:to>
    <xdr:sp macro="" textlink="">
      <xdr:nvSpPr>
        <xdr:cNvPr id="13" name="Text Box 12">
          <a:extLst>
            <a:ext uri="{FF2B5EF4-FFF2-40B4-BE49-F238E27FC236}">
              <a16:creationId xmlns:a16="http://schemas.microsoft.com/office/drawing/2014/main" id="{00000000-0008-0000-0600-00000D000000}"/>
            </a:ext>
          </a:extLst>
        </xdr:cNvPr>
        <xdr:cNvSpPr txBox="1">
          <a:spLocks noChangeArrowheads="1"/>
        </xdr:cNvSpPr>
      </xdr:nvSpPr>
      <xdr:spPr bwMode="auto">
        <a:xfrm>
          <a:off x="363309" y="9489623"/>
          <a:ext cx="6923315" cy="538842"/>
        </a:xfrm>
        <a:prstGeom prst="rect">
          <a:avLst/>
        </a:prstGeom>
        <a:noFill/>
        <a:ln w="9525">
          <a:noFill/>
          <a:miter lim="800000"/>
          <a:headEnd/>
          <a:tailEnd/>
        </a:ln>
      </xdr:spPr>
      <xdr:txBody>
        <a:bodyPr vertOverflow="clip" wrap="square" lIns="27432" tIns="18288" rIns="0" bIns="0" anchor="t" upright="1"/>
        <a:lstStyle/>
        <a:p>
          <a:pPr algn="l" rtl="0">
            <a:defRPr sz="1000"/>
          </a:pPr>
          <a:r>
            <a:rPr lang="en-US" sz="900" b="1" i="0" strike="noStrike">
              <a:solidFill>
                <a:srgbClr val="000000"/>
              </a:solidFill>
              <a:latin typeface="Arial"/>
              <a:cs typeface="Arial"/>
            </a:rPr>
            <a:t>PRIVACY</a:t>
          </a:r>
        </a:p>
        <a:p>
          <a:pPr algn="l" rtl="0">
            <a:defRPr sz="1000"/>
          </a:pPr>
          <a:r>
            <a:rPr lang="en-US" sz="900" b="0" i="0" strike="noStrike">
              <a:solidFill>
                <a:srgbClr val="000000"/>
              </a:solidFill>
              <a:latin typeface="Arial"/>
              <a:cs typeface="Arial"/>
            </a:rPr>
            <a:t>Information contained in this rebate application may be shared with the Minnesota Department of Commerce and our co-op partners and also</a:t>
          </a:r>
          <a:r>
            <a:rPr lang="en-US" sz="900" b="0" i="0" strike="noStrike" baseline="0">
              <a:solidFill>
                <a:srgbClr val="000000"/>
              </a:solidFill>
              <a:latin typeface="Arial"/>
              <a:cs typeface="Arial"/>
            </a:rPr>
            <a:t> may be used in our advertising efforts with your permission as granted in Section 2 of this rebate application.</a:t>
          </a:r>
          <a:endParaRPr lang="en-US" sz="900" b="0" i="0" strike="noStrike">
            <a:solidFill>
              <a:srgbClr val="000000"/>
            </a:solidFill>
            <a:latin typeface="Arial"/>
            <a:cs typeface="Arial"/>
          </a:endParaRPr>
        </a:p>
      </xdr:txBody>
    </xdr:sp>
    <xdr:clientData/>
  </xdr:twoCellAnchor>
  <xdr:twoCellAnchor>
    <xdr:from>
      <xdr:col>0</xdr:col>
      <xdr:colOff>28575</xdr:colOff>
      <xdr:row>64</xdr:row>
      <xdr:rowOff>111702</xdr:rowOff>
    </xdr:from>
    <xdr:to>
      <xdr:col>12</xdr:col>
      <xdr:colOff>32657</xdr:colOff>
      <xdr:row>66</xdr:row>
      <xdr:rowOff>92651</xdr:rowOff>
    </xdr:to>
    <xdr:sp macro="" textlink="">
      <xdr:nvSpPr>
        <xdr:cNvPr id="18" name="Text Box 16">
          <a:extLst>
            <a:ext uri="{FF2B5EF4-FFF2-40B4-BE49-F238E27FC236}">
              <a16:creationId xmlns:a16="http://schemas.microsoft.com/office/drawing/2014/main" id="{00000000-0008-0000-0600-000012000000}"/>
            </a:ext>
          </a:extLst>
        </xdr:cNvPr>
        <xdr:cNvSpPr txBox="1">
          <a:spLocks noChangeArrowheads="1"/>
        </xdr:cNvSpPr>
      </xdr:nvSpPr>
      <xdr:spPr bwMode="auto">
        <a:xfrm>
          <a:off x="28575" y="9214138"/>
          <a:ext cx="8183806" cy="213706"/>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1000" b="1" i="0" strike="noStrike">
              <a:solidFill>
                <a:srgbClr val="000000"/>
              </a:solidFill>
              <a:latin typeface="Arial"/>
              <a:cs typeface="Arial"/>
            </a:rPr>
            <a:t>RETURN COMPLETED APPLICATION AND REQUIRED DOCUMENTATION TO YOUR UTILITY PROVIDER:</a:t>
          </a:r>
        </a:p>
      </xdr:txBody>
    </xdr:sp>
    <xdr:clientData/>
  </xdr:twoCellAnchor>
  <xdr:twoCellAnchor>
    <xdr:from>
      <xdr:col>1</xdr:col>
      <xdr:colOff>123825</xdr:colOff>
      <xdr:row>66</xdr:row>
      <xdr:rowOff>110486</xdr:rowOff>
    </xdr:from>
    <xdr:to>
      <xdr:col>10</xdr:col>
      <xdr:colOff>314325</xdr:colOff>
      <xdr:row>76</xdr:row>
      <xdr:rowOff>28575</xdr:rowOff>
    </xdr:to>
    <xdr:grpSp>
      <xdr:nvGrpSpPr>
        <xdr:cNvPr id="19" name="Group 18">
          <a:extLst>
            <a:ext uri="{FF2B5EF4-FFF2-40B4-BE49-F238E27FC236}">
              <a16:creationId xmlns:a16="http://schemas.microsoft.com/office/drawing/2014/main" id="{00000000-0008-0000-0600-000013000000}"/>
            </a:ext>
          </a:extLst>
        </xdr:cNvPr>
        <xdr:cNvGrpSpPr/>
      </xdr:nvGrpSpPr>
      <xdr:grpSpPr>
        <a:xfrm>
          <a:off x="733425" y="9549761"/>
          <a:ext cx="5676900" cy="1061089"/>
          <a:chOff x="733425" y="9549761"/>
          <a:chExt cx="5676900" cy="1061089"/>
        </a:xfrm>
      </xdr:grpSpPr>
      <xdr:sp macro="" textlink="">
        <xdr:nvSpPr>
          <xdr:cNvPr id="15" name="Rectangle 13">
            <a:extLst>
              <a:ext uri="{FF2B5EF4-FFF2-40B4-BE49-F238E27FC236}">
                <a16:creationId xmlns:a16="http://schemas.microsoft.com/office/drawing/2014/main" id="{00000000-0008-0000-0600-00000F000000}"/>
              </a:ext>
            </a:extLst>
          </xdr:cNvPr>
          <xdr:cNvSpPr>
            <a:spLocks noChangeArrowheads="1"/>
          </xdr:cNvSpPr>
        </xdr:nvSpPr>
        <xdr:spPr bwMode="auto">
          <a:xfrm>
            <a:off x="733425" y="9559287"/>
            <a:ext cx="1666875" cy="1000125"/>
          </a:xfrm>
          <a:prstGeom prst="rect">
            <a:avLst/>
          </a:prstGeom>
          <a:noFill/>
          <a:ln w="9525">
            <a:noFill/>
            <a:miter lim="800000"/>
            <a:headEnd/>
            <a:tailEnd/>
          </a:ln>
        </xdr:spPr>
        <xdr:txBody>
          <a:bodyPr vertOverflow="clip" wrap="square" lIns="27432" tIns="22860" rIns="27432" bIns="0" anchor="t" upright="1"/>
          <a:lstStyle/>
          <a:p>
            <a:pPr algn="ctr" rtl="0">
              <a:lnSpc>
                <a:spcPct val="100000"/>
              </a:lnSpc>
              <a:defRPr sz="1000"/>
            </a:pPr>
            <a:r>
              <a:rPr lang="en-US" sz="900" b="1" i="0" strike="noStrike">
                <a:solidFill>
                  <a:srgbClr val="000000"/>
                </a:solidFill>
                <a:latin typeface="Arial" pitchFamily="34" charset="0"/>
                <a:cs typeface="Arial" pitchFamily="34" charset="0"/>
              </a:rPr>
              <a:t>Austin Utilities</a:t>
            </a:r>
          </a:p>
          <a:p>
            <a:pPr algn="ctr" rtl="0">
              <a:lnSpc>
                <a:spcPct val="100000"/>
              </a:lnSpc>
              <a:defRPr sz="1000"/>
            </a:pPr>
            <a:r>
              <a:rPr lang="en-US" sz="900" b="0" i="0" strike="noStrike">
                <a:solidFill>
                  <a:srgbClr val="000000"/>
                </a:solidFill>
                <a:latin typeface="Arial" pitchFamily="34" charset="0"/>
                <a:cs typeface="Arial" pitchFamily="34" charset="0"/>
              </a:rPr>
              <a:t>Attn: Rebate Processing</a:t>
            </a:r>
          </a:p>
          <a:p>
            <a:pPr algn="ctr" rtl="0">
              <a:lnSpc>
                <a:spcPct val="100000"/>
              </a:lnSpc>
              <a:defRPr sz="1000"/>
            </a:pPr>
            <a:r>
              <a:rPr lang="en-US" sz="900" b="0" i="0" strike="noStrike">
                <a:solidFill>
                  <a:srgbClr val="000000"/>
                </a:solidFill>
                <a:latin typeface="Arial" pitchFamily="34" charset="0"/>
                <a:cs typeface="Arial" pitchFamily="34" charset="0"/>
              </a:rPr>
              <a:t>1908 14th Street NE</a:t>
            </a:r>
          </a:p>
          <a:p>
            <a:pPr algn="ctr" rtl="0">
              <a:lnSpc>
                <a:spcPct val="100000"/>
              </a:lnSpc>
              <a:defRPr sz="1000"/>
            </a:pPr>
            <a:r>
              <a:rPr lang="en-US" sz="900" b="0" i="0" strike="noStrike">
                <a:solidFill>
                  <a:srgbClr val="000000"/>
                </a:solidFill>
                <a:latin typeface="Arial" pitchFamily="34" charset="0"/>
                <a:cs typeface="Arial" pitchFamily="34" charset="0"/>
              </a:rPr>
              <a:t>Austin, MN 55912-4904</a:t>
            </a:r>
          </a:p>
          <a:p>
            <a:pPr algn="ctr" rtl="0">
              <a:lnSpc>
                <a:spcPct val="100000"/>
              </a:lnSpc>
              <a:defRPr sz="1000"/>
            </a:pPr>
            <a:r>
              <a:rPr lang="en-US" sz="900" b="0" i="0" strike="noStrike">
                <a:solidFill>
                  <a:srgbClr val="000000"/>
                </a:solidFill>
                <a:latin typeface="Arial" pitchFamily="34" charset="0"/>
                <a:cs typeface="Arial" pitchFamily="34" charset="0"/>
              </a:rPr>
              <a:t>(507) 433-8886</a:t>
            </a:r>
          </a:p>
          <a:p>
            <a:pPr algn="ctr" rtl="0">
              <a:lnSpc>
                <a:spcPct val="100000"/>
              </a:lnSpc>
              <a:defRPr sz="1000"/>
            </a:pPr>
            <a:r>
              <a:rPr lang="en-US" sz="1000" u="sng">
                <a:effectLst/>
                <a:latin typeface="+mn-lt"/>
                <a:ea typeface="+mn-ea"/>
                <a:cs typeface="+mn-cs"/>
                <a:hlinkClick xmlns:r="http://schemas.openxmlformats.org/officeDocument/2006/relationships" r:id=""/>
              </a:rPr>
              <a:t>rebates@austinutilities.com</a:t>
            </a:r>
            <a:endParaRPr lang="en-US" sz="900" b="0" i="0" strike="noStrike">
              <a:solidFill>
                <a:srgbClr val="000000"/>
              </a:solidFill>
              <a:latin typeface="Arial" pitchFamily="34" charset="0"/>
              <a:cs typeface="Arial" pitchFamily="34" charset="0"/>
            </a:endParaRPr>
          </a:p>
          <a:p>
            <a:pPr algn="ctr" rtl="0">
              <a:lnSpc>
                <a:spcPct val="100000"/>
              </a:lnSpc>
              <a:defRPr sz="1000"/>
            </a:pPr>
            <a:r>
              <a:rPr lang="en-US" sz="900" b="0" i="0" strike="noStrike">
                <a:solidFill>
                  <a:srgbClr val="000000"/>
                </a:solidFill>
                <a:latin typeface="Arial" pitchFamily="34" charset="0"/>
                <a:cs typeface="Arial" pitchFamily="34" charset="0"/>
              </a:rPr>
              <a:t>www.austinutilities.com</a:t>
            </a:r>
          </a:p>
          <a:p>
            <a:pPr algn="ctr" rtl="0">
              <a:lnSpc>
                <a:spcPct val="100000"/>
              </a:lnSpc>
              <a:defRPr sz="1000"/>
            </a:pPr>
            <a:endParaRPr lang="en-US" sz="900" b="0" i="0" strike="noStrike">
              <a:solidFill>
                <a:srgbClr val="000000"/>
              </a:solidFill>
              <a:latin typeface="Arial"/>
              <a:cs typeface="Arial"/>
            </a:endParaRPr>
          </a:p>
        </xdr:txBody>
      </xdr:sp>
      <xdr:sp macro="" textlink="">
        <xdr:nvSpPr>
          <xdr:cNvPr id="17" name="Rectangle 15">
            <a:extLst>
              <a:ext uri="{FF2B5EF4-FFF2-40B4-BE49-F238E27FC236}">
                <a16:creationId xmlns:a16="http://schemas.microsoft.com/office/drawing/2014/main" id="{00000000-0008-0000-0600-000011000000}"/>
              </a:ext>
            </a:extLst>
          </xdr:cNvPr>
          <xdr:cNvSpPr>
            <a:spLocks noChangeArrowheads="1"/>
          </xdr:cNvSpPr>
        </xdr:nvSpPr>
        <xdr:spPr bwMode="auto">
          <a:xfrm>
            <a:off x="4724400" y="9549761"/>
            <a:ext cx="1685925" cy="1013464"/>
          </a:xfrm>
          <a:prstGeom prst="rect">
            <a:avLst/>
          </a:prstGeom>
          <a:noFill/>
          <a:ln w="9525">
            <a:noFill/>
            <a:miter lim="800000"/>
            <a:headEnd/>
            <a:tailEnd/>
          </a:ln>
        </xdr:spPr>
        <xdr:txBody>
          <a:bodyPr vertOverflow="clip" wrap="square" lIns="27432" tIns="22860" rIns="27432" bIns="0" anchor="t" upright="1"/>
          <a:lstStyle/>
          <a:p>
            <a:pPr algn="ctr" rtl="0">
              <a:lnSpc>
                <a:spcPct val="100000"/>
              </a:lnSpc>
              <a:defRPr sz="1000"/>
            </a:pPr>
            <a:r>
              <a:rPr lang="en-US" sz="900" b="1" i="0" strike="noStrike">
                <a:solidFill>
                  <a:srgbClr val="000000"/>
                </a:solidFill>
                <a:latin typeface="Arial"/>
                <a:cs typeface="Arial"/>
              </a:rPr>
              <a:t>Rochester Public Utilities</a:t>
            </a:r>
          </a:p>
          <a:p>
            <a:pPr algn="ctr" rtl="0">
              <a:lnSpc>
                <a:spcPct val="100000"/>
              </a:lnSpc>
              <a:defRPr sz="1000"/>
            </a:pPr>
            <a:r>
              <a:rPr lang="en-US" sz="900" b="0" i="0" strike="noStrike">
                <a:solidFill>
                  <a:srgbClr val="000000"/>
                </a:solidFill>
                <a:latin typeface="Arial"/>
                <a:cs typeface="Arial"/>
              </a:rPr>
              <a:t>Attn: Rebate Processing</a:t>
            </a:r>
          </a:p>
          <a:p>
            <a:pPr algn="ctr" rtl="0">
              <a:lnSpc>
                <a:spcPct val="100000"/>
              </a:lnSpc>
              <a:defRPr sz="1000"/>
            </a:pPr>
            <a:r>
              <a:rPr lang="en-US" sz="900" b="0" i="0" strike="noStrike">
                <a:solidFill>
                  <a:srgbClr val="000000"/>
                </a:solidFill>
                <a:latin typeface="Arial"/>
                <a:cs typeface="Arial"/>
              </a:rPr>
              <a:t>4000 East River Road NE</a:t>
            </a:r>
          </a:p>
          <a:p>
            <a:pPr algn="ctr" rtl="0">
              <a:lnSpc>
                <a:spcPct val="100000"/>
              </a:lnSpc>
              <a:defRPr sz="1000"/>
            </a:pPr>
            <a:r>
              <a:rPr lang="en-US" sz="900" b="0" i="0" strike="noStrike" baseline="0">
                <a:solidFill>
                  <a:srgbClr val="000000"/>
                </a:solidFill>
                <a:latin typeface="Arial"/>
                <a:cs typeface="Arial"/>
              </a:rPr>
              <a:t>Rochester, MN 55906-2813</a:t>
            </a:r>
          </a:p>
          <a:p>
            <a:pPr algn="ctr" rtl="0">
              <a:lnSpc>
                <a:spcPct val="100000"/>
              </a:lnSpc>
              <a:defRPr sz="1000"/>
            </a:pPr>
            <a:r>
              <a:rPr lang="en-US" sz="900" b="0" i="0" strike="noStrike">
                <a:solidFill>
                  <a:srgbClr val="000000"/>
                </a:solidFill>
                <a:latin typeface="Arial"/>
                <a:cs typeface="Arial"/>
              </a:rPr>
              <a:t>(507) 280-1500</a:t>
            </a:r>
          </a:p>
          <a:p>
            <a:pPr algn="ctr" rtl="0">
              <a:lnSpc>
                <a:spcPct val="100000"/>
              </a:lnSpc>
              <a:defRPr sz="1000"/>
            </a:pPr>
            <a:r>
              <a:rPr lang="en-US" sz="1000" u="sng">
                <a:effectLst/>
                <a:latin typeface="+mn-lt"/>
                <a:ea typeface="+mn-ea"/>
                <a:cs typeface="+mn-cs"/>
                <a:hlinkClick xmlns:r="http://schemas.openxmlformats.org/officeDocument/2006/relationships" r:id=""/>
              </a:rPr>
              <a:t>rebates@rpu.org</a:t>
            </a:r>
            <a:endParaRPr lang="en-US" sz="900" b="0" i="0" strike="noStrike">
              <a:solidFill>
                <a:srgbClr val="000000"/>
              </a:solidFill>
              <a:latin typeface="Arial"/>
              <a:cs typeface="Arial"/>
            </a:endParaRPr>
          </a:p>
          <a:p>
            <a:pPr algn="ctr" rtl="0">
              <a:lnSpc>
                <a:spcPct val="100000"/>
              </a:lnSpc>
              <a:defRPr sz="1000"/>
            </a:pPr>
            <a:r>
              <a:rPr lang="en-US" sz="900" b="0" i="0" strike="noStrike">
                <a:solidFill>
                  <a:srgbClr val="000000"/>
                </a:solidFill>
                <a:latin typeface="Arial"/>
                <a:cs typeface="Arial"/>
              </a:rPr>
              <a:t>www.rpu.org</a:t>
            </a:r>
          </a:p>
          <a:p>
            <a:pPr algn="ctr" rtl="0">
              <a:lnSpc>
                <a:spcPts val="800"/>
              </a:lnSpc>
              <a:defRPr sz="1000"/>
            </a:pPr>
            <a:endParaRPr lang="en-US" sz="900" b="0" i="0" strike="noStrike">
              <a:solidFill>
                <a:srgbClr val="000000"/>
              </a:solidFill>
              <a:latin typeface="Arial"/>
              <a:cs typeface="Arial"/>
            </a:endParaRPr>
          </a:p>
        </xdr:txBody>
      </xdr:sp>
      <xdr:sp macro="" textlink="">
        <xdr:nvSpPr>
          <xdr:cNvPr id="16" name="Rectangle 14">
            <a:extLst>
              <a:ext uri="{FF2B5EF4-FFF2-40B4-BE49-F238E27FC236}">
                <a16:creationId xmlns:a16="http://schemas.microsoft.com/office/drawing/2014/main" id="{00000000-0008-0000-0600-000010000000}"/>
              </a:ext>
            </a:extLst>
          </xdr:cNvPr>
          <xdr:cNvSpPr>
            <a:spLocks noChangeArrowheads="1"/>
          </xdr:cNvSpPr>
        </xdr:nvSpPr>
        <xdr:spPr bwMode="auto">
          <a:xfrm>
            <a:off x="2809875" y="9559287"/>
            <a:ext cx="1724025" cy="1051563"/>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900" b="1" i="0" strike="noStrike">
                <a:solidFill>
                  <a:srgbClr val="000000"/>
                </a:solidFill>
                <a:latin typeface="Arial" pitchFamily="34" charset="0"/>
                <a:cs typeface="Arial" pitchFamily="34" charset="0"/>
              </a:rPr>
              <a:t>Owatonna Public Utilities</a:t>
            </a:r>
          </a:p>
          <a:p>
            <a:pPr algn="ctr" rtl="0">
              <a:defRPr sz="1000"/>
            </a:pPr>
            <a:r>
              <a:rPr lang="en-US" sz="900" b="0" i="0" strike="noStrike">
                <a:solidFill>
                  <a:srgbClr val="000000"/>
                </a:solidFill>
                <a:latin typeface="Arial" pitchFamily="34" charset="0"/>
                <a:cs typeface="Arial" pitchFamily="34" charset="0"/>
              </a:rPr>
              <a:t>Attn: Rebate Processing</a:t>
            </a:r>
          </a:p>
          <a:p>
            <a:pPr algn="ctr" rtl="0">
              <a:defRPr sz="1000"/>
            </a:pPr>
            <a:r>
              <a:rPr lang="en-US" sz="900" b="0" i="0" strike="noStrike">
                <a:solidFill>
                  <a:srgbClr val="000000"/>
                </a:solidFill>
                <a:latin typeface="Arial" pitchFamily="34" charset="0"/>
                <a:cs typeface="Arial" pitchFamily="34" charset="0"/>
              </a:rPr>
              <a:t>P.O. Box 800</a:t>
            </a:r>
          </a:p>
          <a:p>
            <a:pPr algn="ctr" rtl="0">
              <a:defRPr sz="1000"/>
            </a:pPr>
            <a:r>
              <a:rPr lang="en-US" sz="900" b="0" i="0" strike="noStrike">
                <a:solidFill>
                  <a:srgbClr val="000000"/>
                </a:solidFill>
                <a:latin typeface="Arial" pitchFamily="34" charset="0"/>
                <a:cs typeface="Arial" pitchFamily="34" charset="0"/>
              </a:rPr>
              <a:t>Owatonna, MN 55060</a:t>
            </a:r>
          </a:p>
          <a:p>
            <a:pPr algn="ctr" rtl="0">
              <a:defRPr sz="1000"/>
            </a:pPr>
            <a:r>
              <a:rPr lang="en-US" sz="900" b="0" i="0" strike="noStrike">
                <a:solidFill>
                  <a:srgbClr val="000000"/>
                </a:solidFill>
                <a:latin typeface="Arial" pitchFamily="34" charset="0"/>
                <a:cs typeface="Arial" pitchFamily="34" charset="0"/>
              </a:rPr>
              <a:t>(507) 451-2480</a:t>
            </a:r>
          </a:p>
          <a:p>
            <a:pPr algn="ctr" rtl="0">
              <a:defRPr sz="1000"/>
            </a:pPr>
            <a:r>
              <a:rPr lang="en-US" sz="1000" u="sng">
                <a:effectLst/>
                <a:latin typeface="+mn-lt"/>
                <a:ea typeface="+mn-ea"/>
                <a:cs typeface="+mn-cs"/>
                <a:hlinkClick xmlns:r="http://schemas.openxmlformats.org/officeDocument/2006/relationships" r:id=""/>
              </a:rPr>
              <a:t>rebates@owatonnautilities.com</a:t>
            </a:r>
            <a:endParaRPr lang="en-US" sz="900" b="0" i="0" strike="noStrike">
              <a:solidFill>
                <a:srgbClr val="000000"/>
              </a:solidFill>
              <a:latin typeface="Arial" pitchFamily="34" charset="0"/>
              <a:cs typeface="Arial" pitchFamily="34" charset="0"/>
            </a:endParaRPr>
          </a:p>
          <a:p>
            <a:pPr algn="ctr" rtl="0">
              <a:defRPr sz="1000"/>
            </a:pPr>
            <a:r>
              <a:rPr lang="en-US" sz="900" b="0" i="0" strike="noStrike">
                <a:solidFill>
                  <a:srgbClr val="000000"/>
                </a:solidFill>
                <a:latin typeface="Arial" pitchFamily="34" charset="0"/>
                <a:cs typeface="Arial" pitchFamily="34" charset="0"/>
              </a:rPr>
              <a:t>www.owatonnautilities.com</a:t>
            </a:r>
          </a:p>
          <a:p>
            <a:pPr algn="ctr" rtl="0">
              <a:defRPr sz="1000"/>
            </a:pPr>
            <a:endParaRPr lang="en-US" sz="900" b="0" i="0" strike="noStrike">
              <a:solidFill>
                <a:srgbClr val="000000"/>
              </a:solidFill>
              <a:latin typeface="Arial" pitchFamily="34" charset="0"/>
              <a:cs typeface="Arial" pitchFamily="34" charset="0"/>
            </a:endParaRP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
  <sheetViews>
    <sheetView workbookViewId="0"/>
  </sheetViews>
  <sheetFormatPr defaultColWidth="9.140625" defaultRowHeight="15" x14ac:dyDescent="0.25"/>
  <cols>
    <col min="1" max="16384" width="9.140625" style="4"/>
  </cols>
  <sheetData/>
  <sheetProtection sheet="1" objects="1" scenarios="1"/>
  <printOptions horizontalCentered="1" verticalCentered="1"/>
  <pageMargins left="0.25" right="0.25" top="0.17" bottom="0.16" header="0.17" footer="0.18"/>
  <pageSetup scale="7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5:M70"/>
  <sheetViews>
    <sheetView tabSelected="1" zoomScale="145" zoomScaleNormal="145" zoomScaleSheetLayoutView="115" workbookViewId="0">
      <selection activeCell="O65" sqref="O65"/>
    </sheetView>
  </sheetViews>
  <sheetFormatPr defaultColWidth="9.140625" defaultRowHeight="15" x14ac:dyDescent="0.25"/>
  <cols>
    <col min="1" max="1" width="1.85546875" style="4" customWidth="1"/>
    <col min="2" max="2" width="9.85546875" style="4" customWidth="1"/>
    <col min="3" max="5" width="9.140625" style="4"/>
    <col min="6" max="6" width="12.28515625" style="4" customWidth="1"/>
    <col min="7" max="7" width="2.5703125" style="4" customWidth="1"/>
    <col min="8" max="8" width="9.140625" style="4"/>
    <col min="9" max="9" width="16.42578125" style="4" customWidth="1"/>
    <col min="10" max="10" width="13.5703125" style="4" customWidth="1"/>
    <col min="11" max="12" width="7.42578125" style="4" customWidth="1"/>
    <col min="13" max="13" width="9.140625" style="4" customWidth="1"/>
    <col min="14" max="16384" width="9.140625" style="4"/>
  </cols>
  <sheetData>
    <row r="5" spans="2:12" ht="2.25" customHeight="1" x14ac:dyDescent="0.25"/>
    <row r="7" spans="2:12" ht="26.25" customHeight="1" x14ac:dyDescent="0.25"/>
    <row r="9" spans="2:12" x14ac:dyDescent="0.25"/>
    <row r="10" spans="2:12" x14ac:dyDescent="0.25">
      <c r="B10" s="142"/>
      <c r="C10" s="142"/>
      <c r="D10" s="142"/>
      <c r="E10" s="142"/>
      <c r="F10" s="142"/>
      <c r="G10" s="142"/>
      <c r="H10" s="142"/>
      <c r="I10" s="142"/>
      <c r="J10" s="142"/>
      <c r="K10" s="142"/>
      <c r="L10" s="142"/>
    </row>
    <row r="11" spans="2:12" s="5" customFormat="1" ht="11.25" x14ac:dyDescent="0.2">
      <c r="B11" s="5" t="s">
        <v>136</v>
      </c>
      <c r="G11" s="5" t="s">
        <v>137</v>
      </c>
    </row>
    <row r="12" spans="2:12" ht="7.5" customHeight="1" x14ac:dyDescent="0.25"/>
    <row r="13" spans="2:12" x14ac:dyDescent="0.25">
      <c r="B13" s="142"/>
      <c r="C13" s="142"/>
      <c r="D13" s="142"/>
      <c r="E13" s="142"/>
      <c r="F13" s="142"/>
      <c r="G13" s="145"/>
      <c r="H13" s="145"/>
      <c r="I13" s="145"/>
      <c r="J13" s="6"/>
      <c r="K13" s="11"/>
      <c r="L13" s="10"/>
    </row>
    <row r="14" spans="2:12" s="5" customFormat="1" ht="11.25" x14ac:dyDescent="0.2">
      <c r="B14" s="5" t="s">
        <v>36</v>
      </c>
      <c r="G14" s="5" t="s">
        <v>29</v>
      </c>
      <c r="J14" s="5" t="s">
        <v>28</v>
      </c>
      <c r="K14" s="5" t="s">
        <v>27</v>
      </c>
    </row>
    <row r="15" spans="2:12" ht="7.5" customHeight="1" x14ac:dyDescent="0.25"/>
    <row r="16" spans="2:12" x14ac:dyDescent="0.25">
      <c r="B16" s="142"/>
      <c r="C16" s="142"/>
      <c r="D16" s="142"/>
      <c r="E16" s="142"/>
      <c r="F16" s="142"/>
      <c r="G16" s="145"/>
      <c r="H16" s="145"/>
      <c r="I16" s="145"/>
      <c r="J16" s="6"/>
      <c r="K16" s="11"/>
      <c r="L16" s="10"/>
    </row>
    <row r="17" spans="2:13" s="5" customFormat="1" ht="11.25" x14ac:dyDescent="0.2">
      <c r="B17" s="5" t="s">
        <v>35</v>
      </c>
      <c r="G17" s="5" t="s">
        <v>29</v>
      </c>
      <c r="J17" s="5" t="s">
        <v>28</v>
      </c>
      <c r="K17" s="5" t="s">
        <v>27</v>
      </c>
    </row>
    <row r="18" spans="2:13" ht="7.5" customHeight="1" x14ac:dyDescent="0.25"/>
    <row r="19" spans="2:13" x14ac:dyDescent="0.25">
      <c r="B19" s="144"/>
      <c r="C19" s="144"/>
      <c r="D19" s="144"/>
      <c r="E19" s="144"/>
      <c r="F19" s="144"/>
    </row>
    <row r="20" spans="2:13" s="5" customFormat="1" ht="11.25" x14ac:dyDescent="0.2">
      <c r="B20" s="5" t="s">
        <v>34</v>
      </c>
    </row>
    <row r="22" spans="2:13" x14ac:dyDescent="0.25">
      <c r="B22" s="5"/>
      <c r="M22" s="5"/>
    </row>
    <row r="23" spans="2:13" ht="16.5" customHeight="1" x14ac:dyDescent="0.25">
      <c r="K23" s="142"/>
      <c r="L23" s="142"/>
    </row>
    <row r="24" spans="2:13" ht="16.5" customHeight="1" x14ac:dyDescent="0.25">
      <c r="B24" s="9"/>
    </row>
    <row r="25" spans="2:13" ht="18" hidden="1" customHeight="1" x14ac:dyDescent="0.25">
      <c r="B25" s="8"/>
      <c r="D25" s="5"/>
      <c r="J25" s="7"/>
      <c r="K25" s="7"/>
      <c r="L25" s="7"/>
    </row>
    <row r="26" spans="2:13" ht="6.75" customHeight="1" x14ac:dyDescent="0.25">
      <c r="B26" s="8"/>
      <c r="D26" s="5"/>
      <c r="J26" s="7"/>
      <c r="K26" s="7"/>
      <c r="L26" s="7"/>
    </row>
    <row r="27" spans="2:13" ht="15" customHeight="1" x14ac:dyDescent="0.25">
      <c r="B27" s="5"/>
    </row>
    <row r="28" spans="2:13" ht="16.5" customHeight="1" x14ac:dyDescent="0.25">
      <c r="K28" s="142"/>
      <c r="L28" s="142"/>
    </row>
    <row r="32" spans="2:13" ht="10.5" customHeight="1" x14ac:dyDescent="0.25"/>
    <row r="33" spans="2:12" ht="3" hidden="1" customHeight="1" x14ac:dyDescent="0.25"/>
    <row r="34" spans="2:12" s="5" customFormat="1" ht="12.75" x14ac:dyDescent="0.2">
      <c r="B34" s="142"/>
      <c r="C34" s="142"/>
      <c r="D34" s="142"/>
      <c r="E34" s="142"/>
      <c r="F34" s="142"/>
      <c r="G34" s="142"/>
      <c r="H34" s="142"/>
      <c r="I34" s="146"/>
      <c r="J34" s="146"/>
      <c r="K34" s="146"/>
      <c r="L34" s="146"/>
    </row>
    <row r="35" spans="2:12" s="5" customFormat="1" ht="11.25" x14ac:dyDescent="0.2">
      <c r="B35" s="5" t="s">
        <v>26</v>
      </c>
      <c r="I35" s="5" t="s">
        <v>25</v>
      </c>
    </row>
    <row r="36" spans="2:12" ht="7.5" customHeight="1" x14ac:dyDescent="0.25"/>
    <row r="37" spans="2:12" s="5" customFormat="1" ht="12.75" x14ac:dyDescent="0.2">
      <c r="B37" s="142"/>
      <c r="C37" s="142"/>
      <c r="D37" s="142"/>
      <c r="E37" s="142"/>
      <c r="F37" s="142"/>
      <c r="G37" s="142"/>
      <c r="H37" s="142"/>
      <c r="I37" s="143"/>
      <c r="J37" s="143"/>
      <c r="K37" s="143"/>
      <c r="L37" s="143"/>
    </row>
    <row r="38" spans="2:12" s="5" customFormat="1" ht="11.25" x14ac:dyDescent="0.2">
      <c r="B38" s="5" t="s">
        <v>24</v>
      </c>
    </row>
    <row r="43" spans="2:12" ht="0.95" customHeight="1" x14ac:dyDescent="0.25"/>
    <row r="44" spans="2:12" x14ac:dyDescent="0.25">
      <c r="B44" s="142"/>
      <c r="C44" s="142"/>
      <c r="D44" s="142"/>
      <c r="E44" s="142"/>
      <c r="F44" s="142"/>
      <c r="G44" s="142"/>
      <c r="H44" s="142"/>
      <c r="I44" s="147"/>
      <c r="J44" s="143"/>
      <c r="K44" s="143"/>
      <c r="L44" s="143"/>
    </row>
    <row r="45" spans="2:12" s="5" customFormat="1" ht="11.25" x14ac:dyDescent="0.2">
      <c r="B45" s="5" t="s">
        <v>33</v>
      </c>
      <c r="I45" s="5" t="s">
        <v>32</v>
      </c>
    </row>
    <row r="49" spans="2:12" ht="9" customHeight="1" x14ac:dyDescent="0.25"/>
    <row r="50" spans="2:12" x14ac:dyDescent="0.25">
      <c r="B50" s="142"/>
      <c r="C50" s="142"/>
      <c r="D50" s="142"/>
      <c r="E50" s="142"/>
      <c r="F50" s="142"/>
      <c r="G50" s="142"/>
      <c r="H50" s="142"/>
      <c r="I50" s="142"/>
      <c r="J50" s="142"/>
      <c r="K50" s="142"/>
      <c r="L50" s="142"/>
    </row>
    <row r="51" spans="2:12" s="5" customFormat="1" ht="11.25" x14ac:dyDescent="0.2">
      <c r="B51" s="5" t="s">
        <v>31</v>
      </c>
    </row>
    <row r="52" spans="2:12" ht="3" customHeight="1" x14ac:dyDescent="0.25"/>
    <row r="53" spans="2:12" x14ac:dyDescent="0.25">
      <c r="B53" s="142"/>
      <c r="C53" s="142"/>
      <c r="D53" s="142"/>
      <c r="E53" s="142"/>
      <c r="F53" s="142"/>
      <c r="G53" s="142"/>
      <c r="H53" s="142"/>
      <c r="I53" s="142"/>
      <c r="J53" s="6"/>
      <c r="K53" s="143"/>
      <c r="L53" s="143"/>
    </row>
    <row r="54" spans="2:12" s="5" customFormat="1" ht="11.25" x14ac:dyDescent="0.2">
      <c r="B54" s="5" t="s">
        <v>30</v>
      </c>
      <c r="G54" s="5" t="s">
        <v>29</v>
      </c>
      <c r="J54" s="5" t="s">
        <v>28</v>
      </c>
      <c r="K54" s="5" t="s">
        <v>27</v>
      </c>
    </row>
    <row r="55" spans="2:12" ht="3" customHeight="1" x14ac:dyDescent="0.25"/>
    <row r="56" spans="2:12" s="5" customFormat="1" x14ac:dyDescent="0.25">
      <c r="B56" s="142"/>
      <c r="C56" s="142"/>
      <c r="D56" s="142"/>
      <c r="E56" s="142"/>
      <c r="F56" s="142"/>
      <c r="G56" s="142"/>
      <c r="H56" s="142"/>
      <c r="I56" s="146"/>
      <c r="J56" s="151"/>
      <c r="K56" s="151"/>
      <c r="L56" s="151"/>
    </row>
    <row r="57" spans="2:12" s="5" customFormat="1" ht="11.25" x14ac:dyDescent="0.2">
      <c r="B57" s="5" t="s">
        <v>26</v>
      </c>
      <c r="I57" s="5" t="s">
        <v>25</v>
      </c>
    </row>
    <row r="58" spans="2:12" ht="3" customHeight="1" x14ac:dyDescent="0.25"/>
    <row r="59" spans="2:12" x14ac:dyDescent="0.25">
      <c r="B59" s="148"/>
      <c r="C59" s="149"/>
      <c r="D59" s="149"/>
      <c r="E59" s="149"/>
      <c r="F59" s="149"/>
      <c r="G59" s="149"/>
      <c r="H59" s="149"/>
      <c r="I59" s="143"/>
      <c r="J59" s="150"/>
      <c r="K59" s="150"/>
      <c r="L59" s="150"/>
    </row>
    <row r="60" spans="2:12" s="5" customFormat="1" ht="11.25" x14ac:dyDescent="0.2">
      <c r="B60" s="5" t="s">
        <v>24</v>
      </c>
    </row>
    <row r="61" spans="2:12" x14ac:dyDescent="0.25">
      <c r="H61"/>
      <c r="I61"/>
      <c r="J61"/>
      <c r="K61"/>
      <c r="L61"/>
    </row>
    <row r="62" spans="2:12" x14ac:dyDescent="0.25">
      <c r="H62"/>
      <c r="I62"/>
      <c r="J62"/>
      <c r="K62"/>
      <c r="L62"/>
    </row>
    <row r="63" spans="2:12" x14ac:dyDescent="0.25">
      <c r="H63"/>
      <c r="I63"/>
      <c r="J63"/>
      <c r="K63"/>
      <c r="L63"/>
    </row>
    <row r="64" spans="2:12" x14ac:dyDescent="0.25">
      <c r="H64"/>
      <c r="I64"/>
      <c r="J64"/>
      <c r="K64"/>
      <c r="L64"/>
    </row>
    <row r="65" spans="8:12" x14ac:dyDescent="0.25">
      <c r="H65"/>
      <c r="I65"/>
      <c r="J65"/>
      <c r="K65"/>
      <c r="L65"/>
    </row>
    <row r="66" spans="8:12" x14ac:dyDescent="0.25">
      <c r="H66"/>
      <c r="I66"/>
      <c r="J66"/>
      <c r="K66"/>
      <c r="L66"/>
    </row>
    <row r="67" spans="8:12" ht="15" customHeight="1" x14ac:dyDescent="0.25">
      <c r="H67"/>
      <c r="I67"/>
      <c r="J67"/>
      <c r="K67"/>
      <c r="L67"/>
    </row>
    <row r="68" spans="8:12" ht="15" customHeight="1" x14ac:dyDescent="0.25">
      <c r="H68"/>
      <c r="I68"/>
      <c r="J68"/>
      <c r="K68"/>
      <c r="L68"/>
    </row>
    <row r="69" spans="8:12" x14ac:dyDescent="0.25">
      <c r="H69"/>
      <c r="I69"/>
      <c r="J69"/>
      <c r="K69"/>
      <c r="L69"/>
    </row>
    <row r="70" spans="8:12" x14ac:dyDescent="0.25">
      <c r="H70"/>
      <c r="I70"/>
      <c r="J70"/>
      <c r="K70"/>
      <c r="L70"/>
    </row>
  </sheetData>
  <mergeCells count="23">
    <mergeCell ref="B44:H44"/>
    <mergeCell ref="I44:L44"/>
    <mergeCell ref="B59:H59"/>
    <mergeCell ref="I59:L59"/>
    <mergeCell ref="B50:L50"/>
    <mergeCell ref="B53:F53"/>
    <mergeCell ref="G53:I53"/>
    <mergeCell ref="K53:L53"/>
    <mergeCell ref="B56:H56"/>
    <mergeCell ref="I56:L56"/>
    <mergeCell ref="B37:H37"/>
    <mergeCell ref="I37:L37"/>
    <mergeCell ref="B10:F10"/>
    <mergeCell ref="G10:L10"/>
    <mergeCell ref="B13:F13"/>
    <mergeCell ref="B16:F16"/>
    <mergeCell ref="B19:F19"/>
    <mergeCell ref="G13:I13"/>
    <mergeCell ref="G16:I16"/>
    <mergeCell ref="K23:L23"/>
    <mergeCell ref="K28:L28"/>
    <mergeCell ref="B34:H34"/>
    <mergeCell ref="I34:L34"/>
  </mergeCells>
  <printOptions horizontalCentered="1" verticalCentered="1"/>
  <pageMargins left="0" right="0" top="0" bottom="0" header="0" footer="0"/>
  <pageSetup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locked="0" defaultSize="0" autoFill="0" autoLine="0" autoPict="0">
                <anchor moveWithCells="1">
                  <from>
                    <xdr:col>1</xdr:col>
                    <xdr:colOff>19050</xdr:colOff>
                    <xdr:row>45</xdr:row>
                    <xdr:rowOff>9525</xdr:rowOff>
                  </from>
                  <to>
                    <xdr:col>1</xdr:col>
                    <xdr:colOff>323850</xdr:colOff>
                    <xdr:row>46</xdr:row>
                    <xdr:rowOff>85725</xdr:rowOff>
                  </to>
                </anchor>
              </controlPr>
            </control>
          </mc:Choice>
        </mc:AlternateContent>
        <mc:AlternateContent xmlns:mc="http://schemas.openxmlformats.org/markup-compatibility/2006">
          <mc:Choice Requires="x14">
            <control shapeId="4100" r:id="rId5" name="Option Button 4">
              <controlPr defaultSize="0" autoFill="0" autoLine="0" autoPict="0">
                <anchor moveWithCells="1">
                  <from>
                    <xdr:col>2</xdr:col>
                    <xdr:colOff>180975</xdr:colOff>
                    <xdr:row>21</xdr:row>
                    <xdr:rowOff>9525</xdr:rowOff>
                  </from>
                  <to>
                    <xdr:col>4</xdr:col>
                    <xdr:colOff>19050</xdr:colOff>
                    <xdr:row>22</xdr:row>
                    <xdr:rowOff>28575</xdr:rowOff>
                  </to>
                </anchor>
              </controlPr>
            </control>
          </mc:Choice>
        </mc:AlternateContent>
        <mc:AlternateContent xmlns:mc="http://schemas.openxmlformats.org/markup-compatibility/2006">
          <mc:Choice Requires="x14">
            <control shapeId="4101" r:id="rId6" name="Option Button 5">
              <controlPr defaultSize="0" autoFill="0" autoLine="0" autoPict="0">
                <anchor moveWithCells="1">
                  <from>
                    <xdr:col>3</xdr:col>
                    <xdr:colOff>342900</xdr:colOff>
                    <xdr:row>21</xdr:row>
                    <xdr:rowOff>9525</xdr:rowOff>
                  </from>
                  <to>
                    <xdr:col>5</xdr:col>
                    <xdr:colOff>180975</xdr:colOff>
                    <xdr:row>22</xdr:row>
                    <xdr:rowOff>28575</xdr:rowOff>
                  </to>
                </anchor>
              </controlPr>
            </control>
          </mc:Choice>
        </mc:AlternateContent>
        <mc:AlternateContent xmlns:mc="http://schemas.openxmlformats.org/markup-compatibility/2006">
          <mc:Choice Requires="x14">
            <control shapeId="4102" r:id="rId7" name="Option Button 6">
              <controlPr defaultSize="0" autoFill="0" autoLine="0" autoPict="0">
                <anchor moveWithCells="1">
                  <from>
                    <xdr:col>4</xdr:col>
                    <xdr:colOff>542925</xdr:colOff>
                    <xdr:row>21</xdr:row>
                    <xdr:rowOff>9525</xdr:rowOff>
                  </from>
                  <to>
                    <xdr:col>7</xdr:col>
                    <xdr:colOff>0</xdr:colOff>
                    <xdr:row>22</xdr:row>
                    <xdr:rowOff>28575</xdr:rowOff>
                  </to>
                </anchor>
              </controlPr>
            </control>
          </mc:Choice>
        </mc:AlternateContent>
        <mc:AlternateContent xmlns:mc="http://schemas.openxmlformats.org/markup-compatibility/2006">
          <mc:Choice Requires="x14">
            <control shapeId="4103" r:id="rId8" name="Option Button 7">
              <controlPr defaultSize="0" autoFill="0" autoLine="0" autoPict="0">
                <anchor moveWithCells="1">
                  <from>
                    <xdr:col>6</xdr:col>
                    <xdr:colOff>123825</xdr:colOff>
                    <xdr:row>21</xdr:row>
                    <xdr:rowOff>9525</xdr:rowOff>
                  </from>
                  <to>
                    <xdr:col>8</xdr:col>
                    <xdr:colOff>400050</xdr:colOff>
                    <xdr:row>22</xdr:row>
                    <xdr:rowOff>28575</xdr:rowOff>
                  </to>
                </anchor>
              </controlPr>
            </control>
          </mc:Choice>
        </mc:AlternateContent>
        <mc:AlternateContent xmlns:mc="http://schemas.openxmlformats.org/markup-compatibility/2006">
          <mc:Choice Requires="x14">
            <control shapeId="4104" r:id="rId9" name="Option Button 8">
              <controlPr defaultSize="0" autoFill="0" autoLine="0" autoPict="0">
                <anchor moveWithCells="1">
                  <from>
                    <xdr:col>8</xdr:col>
                    <xdr:colOff>66675</xdr:colOff>
                    <xdr:row>21</xdr:row>
                    <xdr:rowOff>19050</xdr:rowOff>
                  </from>
                  <to>
                    <xdr:col>9</xdr:col>
                    <xdr:colOff>19050</xdr:colOff>
                    <xdr:row>22</xdr:row>
                    <xdr:rowOff>38100</xdr:rowOff>
                  </to>
                </anchor>
              </controlPr>
            </control>
          </mc:Choice>
        </mc:AlternateContent>
        <mc:AlternateContent xmlns:mc="http://schemas.openxmlformats.org/markup-compatibility/2006">
          <mc:Choice Requires="x14">
            <control shapeId="4105" r:id="rId10" name="Option Button 9">
              <controlPr defaultSize="0" autoFill="0" autoLine="0" autoPict="0">
                <anchor moveWithCells="1">
                  <from>
                    <xdr:col>8</xdr:col>
                    <xdr:colOff>933450</xdr:colOff>
                    <xdr:row>21</xdr:row>
                    <xdr:rowOff>9525</xdr:rowOff>
                  </from>
                  <to>
                    <xdr:col>9</xdr:col>
                    <xdr:colOff>895350</xdr:colOff>
                    <xdr:row>22</xdr:row>
                    <xdr:rowOff>28575</xdr:rowOff>
                  </to>
                </anchor>
              </controlPr>
            </control>
          </mc:Choice>
        </mc:AlternateContent>
        <mc:AlternateContent xmlns:mc="http://schemas.openxmlformats.org/markup-compatibility/2006">
          <mc:Choice Requires="x14">
            <control shapeId="4106" r:id="rId11" name="Option Button 10">
              <controlPr defaultSize="0" autoFill="0" autoLine="0" autoPict="0">
                <anchor moveWithCells="1">
                  <from>
                    <xdr:col>2</xdr:col>
                    <xdr:colOff>180975</xdr:colOff>
                    <xdr:row>22</xdr:row>
                    <xdr:rowOff>19050</xdr:rowOff>
                  </from>
                  <to>
                    <xdr:col>4</xdr:col>
                    <xdr:colOff>19050</xdr:colOff>
                    <xdr:row>23</xdr:row>
                    <xdr:rowOff>19050</xdr:rowOff>
                  </to>
                </anchor>
              </controlPr>
            </control>
          </mc:Choice>
        </mc:AlternateContent>
        <mc:AlternateContent xmlns:mc="http://schemas.openxmlformats.org/markup-compatibility/2006">
          <mc:Choice Requires="x14">
            <control shapeId="4107" r:id="rId12" name="Option Button 11">
              <controlPr defaultSize="0" autoFill="0" autoLine="0" autoPict="0">
                <anchor moveWithCells="1">
                  <from>
                    <xdr:col>3</xdr:col>
                    <xdr:colOff>342900</xdr:colOff>
                    <xdr:row>22</xdr:row>
                    <xdr:rowOff>19050</xdr:rowOff>
                  </from>
                  <to>
                    <xdr:col>5</xdr:col>
                    <xdr:colOff>180975</xdr:colOff>
                    <xdr:row>23</xdr:row>
                    <xdr:rowOff>19050</xdr:rowOff>
                  </to>
                </anchor>
              </controlPr>
            </control>
          </mc:Choice>
        </mc:AlternateContent>
        <mc:AlternateContent xmlns:mc="http://schemas.openxmlformats.org/markup-compatibility/2006">
          <mc:Choice Requires="x14">
            <control shapeId="4108" r:id="rId13" name="Option Button 12">
              <controlPr defaultSize="0" autoFill="0" autoLine="0" autoPict="0">
                <anchor moveWithCells="1">
                  <from>
                    <xdr:col>4</xdr:col>
                    <xdr:colOff>542925</xdr:colOff>
                    <xdr:row>22</xdr:row>
                    <xdr:rowOff>19050</xdr:rowOff>
                  </from>
                  <to>
                    <xdr:col>7</xdr:col>
                    <xdr:colOff>0</xdr:colOff>
                    <xdr:row>23</xdr:row>
                    <xdr:rowOff>19050</xdr:rowOff>
                  </to>
                </anchor>
              </controlPr>
            </control>
          </mc:Choice>
        </mc:AlternateContent>
        <mc:AlternateContent xmlns:mc="http://schemas.openxmlformats.org/markup-compatibility/2006">
          <mc:Choice Requires="x14">
            <control shapeId="4109" r:id="rId14" name="Option Button 13">
              <controlPr defaultSize="0" autoFill="0" autoLine="0" autoPict="0">
                <anchor moveWithCells="1">
                  <from>
                    <xdr:col>6</xdr:col>
                    <xdr:colOff>123825</xdr:colOff>
                    <xdr:row>22</xdr:row>
                    <xdr:rowOff>19050</xdr:rowOff>
                  </from>
                  <to>
                    <xdr:col>8</xdr:col>
                    <xdr:colOff>400050</xdr:colOff>
                    <xdr:row>23</xdr:row>
                    <xdr:rowOff>19050</xdr:rowOff>
                  </to>
                </anchor>
              </controlPr>
            </control>
          </mc:Choice>
        </mc:AlternateContent>
        <mc:AlternateContent xmlns:mc="http://schemas.openxmlformats.org/markup-compatibility/2006">
          <mc:Choice Requires="x14">
            <control shapeId="4110" r:id="rId15" name="Option Button 14">
              <controlPr defaultSize="0" autoFill="0" autoLine="0" autoPict="0">
                <anchor moveWithCells="1">
                  <from>
                    <xdr:col>8</xdr:col>
                    <xdr:colOff>66675</xdr:colOff>
                    <xdr:row>22</xdr:row>
                    <xdr:rowOff>28575</xdr:rowOff>
                  </from>
                  <to>
                    <xdr:col>9</xdr:col>
                    <xdr:colOff>19050</xdr:colOff>
                    <xdr:row>23</xdr:row>
                    <xdr:rowOff>28575</xdr:rowOff>
                  </to>
                </anchor>
              </controlPr>
            </control>
          </mc:Choice>
        </mc:AlternateContent>
        <mc:AlternateContent xmlns:mc="http://schemas.openxmlformats.org/markup-compatibility/2006">
          <mc:Choice Requires="x14">
            <control shapeId="4111" r:id="rId16" name="Option Button 15">
              <controlPr defaultSize="0" autoFill="0" autoLine="0" autoPict="0">
                <anchor moveWithCells="1">
                  <from>
                    <xdr:col>8</xdr:col>
                    <xdr:colOff>933450</xdr:colOff>
                    <xdr:row>22</xdr:row>
                    <xdr:rowOff>19050</xdr:rowOff>
                  </from>
                  <to>
                    <xdr:col>9</xdr:col>
                    <xdr:colOff>895350</xdr:colOff>
                    <xdr:row>23</xdr:row>
                    <xdr:rowOff>19050</xdr:rowOff>
                  </to>
                </anchor>
              </controlPr>
            </control>
          </mc:Choice>
        </mc:AlternateContent>
        <mc:AlternateContent xmlns:mc="http://schemas.openxmlformats.org/markup-compatibility/2006">
          <mc:Choice Requires="x14">
            <control shapeId="4112" r:id="rId17" name="Group Box 16">
              <controlPr defaultSize="0" autoFill="0" autoPict="0">
                <anchor moveWithCells="1">
                  <from>
                    <xdr:col>6</xdr:col>
                    <xdr:colOff>114300</xdr:colOff>
                    <xdr:row>17</xdr:row>
                    <xdr:rowOff>66675</xdr:rowOff>
                  </from>
                  <to>
                    <xdr:col>12</xdr:col>
                    <xdr:colOff>0</xdr:colOff>
                    <xdr:row>20</xdr:row>
                    <xdr:rowOff>19050</xdr:rowOff>
                  </to>
                </anchor>
              </controlPr>
            </control>
          </mc:Choice>
        </mc:AlternateContent>
        <mc:AlternateContent xmlns:mc="http://schemas.openxmlformats.org/markup-compatibility/2006">
          <mc:Choice Requires="x14">
            <control shapeId="4113" r:id="rId18" name="Option Button 17">
              <controlPr defaultSize="0" autoFill="0" autoLine="0" autoPict="0">
                <anchor moveWithCells="1">
                  <from>
                    <xdr:col>7</xdr:col>
                    <xdr:colOff>0</xdr:colOff>
                    <xdr:row>18</xdr:row>
                    <xdr:rowOff>57150</xdr:rowOff>
                  </from>
                  <to>
                    <xdr:col>8</xdr:col>
                    <xdr:colOff>1066800</xdr:colOff>
                    <xdr:row>19</xdr:row>
                    <xdr:rowOff>85725</xdr:rowOff>
                  </to>
                </anchor>
              </controlPr>
            </control>
          </mc:Choice>
        </mc:AlternateContent>
        <mc:AlternateContent xmlns:mc="http://schemas.openxmlformats.org/markup-compatibility/2006">
          <mc:Choice Requires="x14">
            <control shapeId="4114" r:id="rId19" name="Option Button 18">
              <controlPr defaultSize="0" autoFill="0" autoLine="0" autoPict="0">
                <anchor moveWithCells="1">
                  <from>
                    <xdr:col>9</xdr:col>
                    <xdr:colOff>333375</xdr:colOff>
                    <xdr:row>18</xdr:row>
                    <xdr:rowOff>57150</xdr:rowOff>
                  </from>
                  <to>
                    <xdr:col>12</xdr:col>
                    <xdr:colOff>114300</xdr:colOff>
                    <xdr:row>19</xdr:row>
                    <xdr:rowOff>85725</xdr:rowOff>
                  </to>
                </anchor>
              </controlPr>
            </control>
          </mc:Choice>
        </mc:AlternateContent>
        <mc:AlternateContent xmlns:mc="http://schemas.openxmlformats.org/markup-compatibility/2006">
          <mc:Choice Requires="x14">
            <control shapeId="4115" r:id="rId20" name="Group Box 19">
              <controlPr defaultSize="0" autoFill="0" autoPict="0">
                <anchor moveWithCells="1">
                  <from>
                    <xdr:col>0</xdr:col>
                    <xdr:colOff>85725</xdr:colOff>
                    <xdr:row>20</xdr:row>
                    <xdr:rowOff>171450</xdr:rowOff>
                  </from>
                  <to>
                    <xdr:col>12</xdr:col>
                    <xdr:colOff>19050</xdr:colOff>
                    <xdr:row>23</xdr:row>
                    <xdr:rowOff>76200</xdr:rowOff>
                  </to>
                </anchor>
              </controlPr>
            </control>
          </mc:Choice>
        </mc:AlternateContent>
        <mc:AlternateContent xmlns:mc="http://schemas.openxmlformats.org/markup-compatibility/2006">
          <mc:Choice Requires="x14">
            <control shapeId="4116" r:id="rId21" name="Group Box 20">
              <controlPr defaultSize="0" autoFill="0" autoPict="0">
                <anchor moveWithCells="1">
                  <from>
                    <xdr:col>0</xdr:col>
                    <xdr:colOff>85725</xdr:colOff>
                    <xdr:row>24</xdr:row>
                    <xdr:rowOff>0</xdr:rowOff>
                  </from>
                  <to>
                    <xdr:col>12</xdr:col>
                    <xdr:colOff>38100</xdr:colOff>
                    <xdr:row>28</xdr:row>
                    <xdr:rowOff>38100</xdr:rowOff>
                  </to>
                </anchor>
              </controlPr>
            </control>
          </mc:Choice>
        </mc:AlternateContent>
        <mc:AlternateContent xmlns:mc="http://schemas.openxmlformats.org/markup-compatibility/2006">
          <mc:Choice Requires="x14">
            <control shapeId="4117" r:id="rId22" name="Option Button 21">
              <controlPr defaultSize="0" autoFill="0" autoLine="0" autoPict="0">
                <anchor moveWithCells="1">
                  <from>
                    <xdr:col>1</xdr:col>
                    <xdr:colOff>514350</xdr:colOff>
                    <xdr:row>26</xdr:row>
                    <xdr:rowOff>0</xdr:rowOff>
                  </from>
                  <to>
                    <xdr:col>3</xdr:col>
                    <xdr:colOff>304800</xdr:colOff>
                    <xdr:row>27</xdr:row>
                    <xdr:rowOff>19050</xdr:rowOff>
                  </to>
                </anchor>
              </controlPr>
            </control>
          </mc:Choice>
        </mc:AlternateContent>
        <mc:AlternateContent xmlns:mc="http://schemas.openxmlformats.org/markup-compatibility/2006">
          <mc:Choice Requires="x14">
            <control shapeId="4118" r:id="rId23" name="Option Button 22">
              <controlPr defaultSize="0" autoFill="0" autoLine="0" autoPict="0">
                <anchor moveWithCells="1">
                  <from>
                    <xdr:col>2</xdr:col>
                    <xdr:colOff>561975</xdr:colOff>
                    <xdr:row>26</xdr:row>
                    <xdr:rowOff>0</xdr:rowOff>
                  </from>
                  <to>
                    <xdr:col>4</xdr:col>
                    <xdr:colOff>600075</xdr:colOff>
                    <xdr:row>27</xdr:row>
                    <xdr:rowOff>28575</xdr:rowOff>
                  </to>
                </anchor>
              </controlPr>
            </control>
          </mc:Choice>
        </mc:AlternateContent>
        <mc:AlternateContent xmlns:mc="http://schemas.openxmlformats.org/markup-compatibility/2006">
          <mc:Choice Requires="x14">
            <control shapeId="4119" r:id="rId24" name="Option Button 23">
              <controlPr defaultSize="0" autoFill="0" autoLine="0" autoPict="0">
                <anchor moveWithCells="1">
                  <from>
                    <xdr:col>5</xdr:col>
                    <xdr:colOff>38100</xdr:colOff>
                    <xdr:row>26</xdr:row>
                    <xdr:rowOff>0</xdr:rowOff>
                  </from>
                  <to>
                    <xdr:col>6</xdr:col>
                    <xdr:colOff>104775</xdr:colOff>
                    <xdr:row>27</xdr:row>
                    <xdr:rowOff>28575</xdr:rowOff>
                  </to>
                </anchor>
              </controlPr>
            </control>
          </mc:Choice>
        </mc:AlternateContent>
        <mc:AlternateContent xmlns:mc="http://schemas.openxmlformats.org/markup-compatibility/2006">
          <mc:Choice Requires="x14">
            <control shapeId="4120" r:id="rId25" name="Option Button 24">
              <controlPr defaultSize="0" autoFill="0" autoLine="0" autoPict="0">
                <anchor moveWithCells="1">
                  <from>
                    <xdr:col>6</xdr:col>
                    <xdr:colOff>123825</xdr:colOff>
                    <xdr:row>26</xdr:row>
                    <xdr:rowOff>0</xdr:rowOff>
                  </from>
                  <to>
                    <xdr:col>8</xdr:col>
                    <xdr:colOff>400050</xdr:colOff>
                    <xdr:row>27</xdr:row>
                    <xdr:rowOff>19050</xdr:rowOff>
                  </to>
                </anchor>
              </controlPr>
            </control>
          </mc:Choice>
        </mc:AlternateContent>
        <mc:AlternateContent xmlns:mc="http://schemas.openxmlformats.org/markup-compatibility/2006">
          <mc:Choice Requires="x14">
            <control shapeId="4121" r:id="rId26" name="Option Button 25">
              <controlPr defaultSize="0" autoFill="0" autoLine="0" autoPict="0">
                <anchor moveWithCells="1">
                  <from>
                    <xdr:col>8</xdr:col>
                    <xdr:colOff>180975</xdr:colOff>
                    <xdr:row>26</xdr:row>
                    <xdr:rowOff>0</xdr:rowOff>
                  </from>
                  <to>
                    <xdr:col>9</xdr:col>
                    <xdr:colOff>123825</xdr:colOff>
                    <xdr:row>27</xdr:row>
                    <xdr:rowOff>19050</xdr:rowOff>
                  </to>
                </anchor>
              </controlPr>
            </control>
          </mc:Choice>
        </mc:AlternateContent>
        <mc:AlternateContent xmlns:mc="http://schemas.openxmlformats.org/markup-compatibility/2006">
          <mc:Choice Requires="x14">
            <control shapeId="4122" r:id="rId27" name="Option Button 26">
              <controlPr defaultSize="0" autoFill="0" autoLine="0" autoPict="0">
                <anchor moveWithCells="1">
                  <from>
                    <xdr:col>8</xdr:col>
                    <xdr:colOff>1076325</xdr:colOff>
                    <xdr:row>26</xdr:row>
                    <xdr:rowOff>0</xdr:rowOff>
                  </from>
                  <to>
                    <xdr:col>10</xdr:col>
                    <xdr:colOff>123825</xdr:colOff>
                    <xdr:row>27</xdr:row>
                    <xdr:rowOff>19050</xdr:rowOff>
                  </to>
                </anchor>
              </controlPr>
            </control>
          </mc:Choice>
        </mc:AlternateContent>
        <mc:AlternateContent xmlns:mc="http://schemas.openxmlformats.org/markup-compatibility/2006">
          <mc:Choice Requires="x14">
            <control shapeId="4123" r:id="rId28" name="Option Button 27">
              <controlPr defaultSize="0" autoFill="0" autoLine="0" autoPict="0">
                <anchor moveWithCells="1">
                  <from>
                    <xdr:col>1</xdr:col>
                    <xdr:colOff>0</xdr:colOff>
                    <xdr:row>27</xdr:row>
                    <xdr:rowOff>9525</xdr:rowOff>
                  </from>
                  <to>
                    <xdr:col>2</xdr:col>
                    <xdr:colOff>400050</xdr:colOff>
                    <xdr:row>28</xdr:row>
                    <xdr:rowOff>9525</xdr:rowOff>
                  </to>
                </anchor>
              </controlPr>
            </control>
          </mc:Choice>
        </mc:AlternateContent>
        <mc:AlternateContent xmlns:mc="http://schemas.openxmlformats.org/markup-compatibility/2006">
          <mc:Choice Requires="x14">
            <control shapeId="4124" r:id="rId29" name="Option Button 28">
              <controlPr defaultSize="0" autoFill="0" autoLine="0" autoPict="0">
                <anchor moveWithCells="1">
                  <from>
                    <xdr:col>2</xdr:col>
                    <xdr:colOff>238125</xdr:colOff>
                    <xdr:row>27</xdr:row>
                    <xdr:rowOff>9525</xdr:rowOff>
                  </from>
                  <to>
                    <xdr:col>4</xdr:col>
                    <xdr:colOff>76200</xdr:colOff>
                    <xdr:row>28</xdr:row>
                    <xdr:rowOff>9525</xdr:rowOff>
                  </to>
                </anchor>
              </controlPr>
            </control>
          </mc:Choice>
        </mc:AlternateContent>
        <mc:AlternateContent xmlns:mc="http://schemas.openxmlformats.org/markup-compatibility/2006">
          <mc:Choice Requires="x14">
            <control shapeId="4125" r:id="rId30" name="Option Button 29">
              <controlPr defaultSize="0" autoFill="0" autoLine="0" autoPict="0">
                <anchor moveWithCells="1">
                  <from>
                    <xdr:col>3</xdr:col>
                    <xdr:colOff>438150</xdr:colOff>
                    <xdr:row>27</xdr:row>
                    <xdr:rowOff>9525</xdr:rowOff>
                  </from>
                  <to>
                    <xdr:col>5</xdr:col>
                    <xdr:colOff>276225</xdr:colOff>
                    <xdr:row>28</xdr:row>
                    <xdr:rowOff>9525</xdr:rowOff>
                  </to>
                </anchor>
              </controlPr>
            </control>
          </mc:Choice>
        </mc:AlternateContent>
        <mc:AlternateContent xmlns:mc="http://schemas.openxmlformats.org/markup-compatibility/2006">
          <mc:Choice Requires="x14">
            <control shapeId="4126" r:id="rId31" name="Option Button 30">
              <controlPr defaultSize="0" autoFill="0" autoLine="0" autoPict="0">
                <anchor moveWithCells="1">
                  <from>
                    <xdr:col>5</xdr:col>
                    <xdr:colOff>257175</xdr:colOff>
                    <xdr:row>27</xdr:row>
                    <xdr:rowOff>9525</xdr:rowOff>
                  </from>
                  <to>
                    <xdr:col>7</xdr:col>
                    <xdr:colOff>323850</xdr:colOff>
                    <xdr:row>28</xdr:row>
                    <xdr:rowOff>9525</xdr:rowOff>
                  </to>
                </anchor>
              </controlPr>
            </control>
          </mc:Choice>
        </mc:AlternateContent>
        <mc:AlternateContent xmlns:mc="http://schemas.openxmlformats.org/markup-compatibility/2006">
          <mc:Choice Requires="x14">
            <control shapeId="4127" r:id="rId32" name="Option Button 31">
              <controlPr defaultSize="0" autoFill="0" autoLine="0" autoPict="0">
                <anchor moveWithCells="1">
                  <from>
                    <xdr:col>8</xdr:col>
                    <xdr:colOff>1076325</xdr:colOff>
                    <xdr:row>27</xdr:row>
                    <xdr:rowOff>9525</xdr:rowOff>
                  </from>
                  <to>
                    <xdr:col>10</xdr:col>
                    <xdr:colOff>123825</xdr:colOff>
                    <xdr:row>28</xdr:row>
                    <xdr:rowOff>9525</xdr:rowOff>
                  </to>
                </anchor>
              </controlPr>
            </control>
          </mc:Choice>
        </mc:AlternateContent>
        <mc:AlternateContent xmlns:mc="http://schemas.openxmlformats.org/markup-compatibility/2006">
          <mc:Choice Requires="x14">
            <control shapeId="4128" r:id="rId33" name="Option Button 32">
              <controlPr defaultSize="0" autoFill="0" autoLine="0" autoPict="0">
                <anchor moveWithCells="1">
                  <from>
                    <xdr:col>7</xdr:col>
                    <xdr:colOff>400050</xdr:colOff>
                    <xdr:row>27</xdr:row>
                    <xdr:rowOff>0</xdr:rowOff>
                  </from>
                  <to>
                    <xdr:col>8</xdr:col>
                    <xdr:colOff>1066800</xdr:colOff>
                    <xdr:row>28</xdr:row>
                    <xdr:rowOff>9525</xdr:rowOff>
                  </to>
                </anchor>
              </controlPr>
            </control>
          </mc:Choice>
        </mc:AlternateContent>
        <mc:AlternateContent xmlns:mc="http://schemas.openxmlformats.org/markup-compatibility/2006">
          <mc:Choice Requires="x14">
            <control shapeId="4129" r:id="rId34" name="Option Button 33">
              <controlPr defaultSize="0" autoFill="0" autoLine="0" autoPict="0" altText="Manufacturing">
                <anchor moveWithCells="1">
                  <from>
                    <xdr:col>9</xdr:col>
                    <xdr:colOff>504825</xdr:colOff>
                    <xdr:row>21</xdr:row>
                    <xdr:rowOff>9525</xdr:rowOff>
                  </from>
                  <to>
                    <xdr:col>11</xdr:col>
                    <xdr:colOff>161925</xdr:colOff>
                    <xdr:row>22</xdr:row>
                    <xdr:rowOff>28575</xdr:rowOff>
                  </to>
                </anchor>
              </controlPr>
            </control>
          </mc:Choice>
        </mc:AlternateContent>
        <mc:AlternateContent xmlns:mc="http://schemas.openxmlformats.org/markup-compatibility/2006">
          <mc:Choice Requires="x14">
            <control shapeId="4130" r:id="rId35" name="Option Button 34">
              <controlPr defaultSize="0" autoFill="0" autoLine="0" autoPict="0">
                <anchor moveWithCells="1">
                  <from>
                    <xdr:col>1</xdr:col>
                    <xdr:colOff>47625</xdr:colOff>
                    <xdr:row>22</xdr:row>
                    <xdr:rowOff>19050</xdr:rowOff>
                  </from>
                  <to>
                    <xdr:col>2</xdr:col>
                    <xdr:colOff>447675</xdr:colOff>
                    <xdr:row>23</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theme="9" tint="0.39997558519241921"/>
    <pageSetUpPr fitToPage="1"/>
  </sheetPr>
  <dimension ref="A1:AD33"/>
  <sheetViews>
    <sheetView topLeftCell="A10" zoomScale="92" zoomScaleNormal="92" workbookViewId="0">
      <selection activeCell="O41" sqref="O41"/>
    </sheetView>
  </sheetViews>
  <sheetFormatPr defaultColWidth="9.140625" defaultRowHeight="15" x14ac:dyDescent="0.25"/>
  <cols>
    <col min="1" max="1" width="16.28515625" style="27" customWidth="1"/>
    <col min="2" max="2" width="8" style="26" customWidth="1"/>
    <col min="3" max="21" width="8.7109375" style="26" customWidth="1"/>
    <col min="22" max="22" width="6.5703125" style="26" customWidth="1"/>
    <col min="23" max="23" width="8.140625" style="26" customWidth="1"/>
    <col min="24" max="24" width="14.5703125" style="26" hidden="1" customWidth="1"/>
    <col min="25" max="27" width="15.7109375" style="27" hidden="1" customWidth="1"/>
    <col min="28" max="29" width="10.85546875" style="27" hidden="1" customWidth="1"/>
    <col min="30" max="30" width="27" style="27" hidden="1" customWidth="1"/>
    <col min="31" max="16384" width="9.140625" style="27"/>
  </cols>
  <sheetData>
    <row r="1" spans="1:30" ht="19.5" customHeight="1" thickBot="1" x14ac:dyDescent="0.3">
      <c r="A1" s="159" t="s">
        <v>152</v>
      </c>
      <c r="B1" s="160"/>
      <c r="C1" s="160"/>
      <c r="D1" s="160"/>
      <c r="E1" s="160"/>
      <c r="F1" s="160"/>
      <c r="G1" s="160"/>
      <c r="H1" s="160"/>
      <c r="I1" s="160"/>
      <c r="J1" s="160"/>
      <c r="K1" s="160"/>
      <c r="L1" s="160"/>
      <c r="M1" s="160"/>
      <c r="N1" s="160"/>
      <c r="O1" s="160"/>
      <c r="P1" s="160"/>
      <c r="Q1" s="160"/>
      <c r="R1" s="160"/>
      <c r="S1" s="160"/>
      <c r="T1" s="160"/>
      <c r="U1" s="161"/>
    </row>
    <row r="2" spans="1:30" ht="9.9499999999999993" customHeight="1" thickBot="1" x14ac:dyDescent="0.3"/>
    <row r="3" spans="1:30" ht="15.75" thickBot="1" x14ac:dyDescent="0.3">
      <c r="A3" s="130" t="s">
        <v>1</v>
      </c>
      <c r="B3" s="166" t="s">
        <v>15</v>
      </c>
      <c r="C3" s="167"/>
      <c r="D3" s="129" t="s">
        <v>2</v>
      </c>
      <c r="E3" s="129" t="s">
        <v>3</v>
      </c>
      <c r="F3" s="129" t="s">
        <v>4</v>
      </c>
      <c r="G3" s="129" t="s">
        <v>5</v>
      </c>
      <c r="H3" s="129" t="s">
        <v>6</v>
      </c>
      <c r="I3" s="169" t="s">
        <v>7</v>
      </c>
      <c r="J3" s="170"/>
      <c r="K3" s="170"/>
      <c r="L3" s="166" t="s">
        <v>8</v>
      </c>
      <c r="M3" s="167"/>
      <c r="N3" s="168" t="s">
        <v>9</v>
      </c>
      <c r="O3" s="167"/>
      <c r="P3" s="162" t="s">
        <v>10</v>
      </c>
      <c r="Q3" s="162"/>
      <c r="R3" s="163" t="s">
        <v>11</v>
      </c>
      <c r="S3" s="163"/>
      <c r="T3" s="164" t="s">
        <v>12</v>
      </c>
      <c r="U3" s="165"/>
      <c r="V3"/>
      <c r="W3"/>
      <c r="X3" s="140" t="s">
        <v>146</v>
      </c>
      <c r="Y3" s="140" t="s">
        <v>146</v>
      </c>
      <c r="Z3" s="140" t="s">
        <v>146</v>
      </c>
      <c r="AA3" s="140" t="s">
        <v>146</v>
      </c>
      <c r="AB3" s="140" t="s">
        <v>146</v>
      </c>
      <c r="AC3" s="140"/>
      <c r="AD3" s="140" t="s">
        <v>146</v>
      </c>
    </row>
    <row r="4" spans="1:30" ht="43.5" customHeight="1" thickBot="1" x14ac:dyDescent="0.3">
      <c r="A4" s="132" t="s">
        <v>89</v>
      </c>
      <c r="B4" s="171" t="s">
        <v>157</v>
      </c>
      <c r="C4" s="172"/>
      <c r="D4" s="133" t="s">
        <v>17</v>
      </c>
      <c r="E4" s="133" t="s">
        <v>114</v>
      </c>
      <c r="F4" s="133" t="s">
        <v>133</v>
      </c>
      <c r="G4" s="133" t="s">
        <v>45</v>
      </c>
      <c r="H4" s="133" t="s">
        <v>115</v>
      </c>
      <c r="I4" s="171" t="s">
        <v>46</v>
      </c>
      <c r="J4" s="170"/>
      <c r="K4" s="193"/>
      <c r="L4" s="171" t="s">
        <v>106</v>
      </c>
      <c r="M4" s="172" t="s">
        <v>106</v>
      </c>
      <c r="N4" s="171" t="s">
        <v>138</v>
      </c>
      <c r="O4" s="172" t="s">
        <v>14</v>
      </c>
      <c r="P4" s="157" t="s">
        <v>91</v>
      </c>
      <c r="Q4" s="157"/>
      <c r="R4" s="157" t="s">
        <v>47</v>
      </c>
      <c r="S4" s="157"/>
      <c r="T4" s="173" t="s">
        <v>153</v>
      </c>
      <c r="U4" s="174"/>
      <c r="V4"/>
      <c r="W4"/>
      <c r="X4" s="133" t="s">
        <v>132</v>
      </c>
      <c r="Y4" s="133" t="s">
        <v>147</v>
      </c>
      <c r="Z4" s="133" t="s">
        <v>148</v>
      </c>
      <c r="AA4" s="133" t="s">
        <v>150</v>
      </c>
      <c r="AB4" s="133" t="s">
        <v>47</v>
      </c>
      <c r="AC4" s="133" t="s">
        <v>151</v>
      </c>
      <c r="AD4" s="133" t="s">
        <v>149</v>
      </c>
    </row>
    <row r="5" spans="1:30" ht="26.25" customHeight="1" x14ac:dyDescent="0.25">
      <c r="A5" s="131"/>
      <c r="B5" s="212"/>
      <c r="C5" s="213"/>
      <c r="D5" s="80"/>
      <c r="E5" s="74"/>
      <c r="F5" s="80"/>
      <c r="G5" s="80"/>
      <c r="H5" s="80"/>
      <c r="I5" s="194"/>
      <c r="J5" s="195"/>
      <c r="K5" s="196"/>
      <c r="L5" s="158"/>
      <c r="M5" s="158"/>
      <c r="N5" s="158"/>
      <c r="O5" s="158"/>
      <c r="P5" s="152"/>
      <c r="Q5" s="152"/>
      <c r="R5" s="153"/>
      <c r="S5" s="154"/>
      <c r="T5" s="155">
        <f>IF(ISERROR(MIN(AA5:AD5)),"",MIN(AA5:AD5))</f>
        <v>0</v>
      </c>
      <c r="U5" s="156"/>
      <c r="V5"/>
      <c r="W5" s="138"/>
      <c r="X5" s="80">
        <f>IF(ISERROR(D5*F5),"",(D5*F5))</f>
        <v>0</v>
      </c>
      <c r="Y5" s="80">
        <f>IF(ISERROR(LOOKUP(MIN(G5, X5),C$29:U$29, C$30:U$30)*H5), 0, LOOKUP(MIN(G5, X5), C$29:U$29, C$30:U$30)*H5)</f>
        <v>0</v>
      </c>
      <c r="Z5" s="80">
        <f>IF(ISERROR(LOOKUP(MIN(G5, X5),C$29:U$29, C$31:U$31)*H5), 0, LOOKUP(MIN(G5, X5), C$29:U$29, C$31:U$31)*H5)</f>
        <v>0</v>
      </c>
      <c r="AA5" s="80">
        <f>IF(A5="I",Z5,Y5)</f>
        <v>0</v>
      </c>
      <c r="AB5" s="80">
        <f>IF(ISERROR(R5),0,R5)</f>
        <v>0</v>
      </c>
      <c r="AC5" s="80">
        <f>AB5*0.5</f>
        <v>0</v>
      </c>
      <c r="AD5" s="80">
        <v>100000</v>
      </c>
    </row>
    <row r="6" spans="1:30" ht="26.25" customHeight="1" x14ac:dyDescent="0.25">
      <c r="A6" s="72"/>
      <c r="B6" s="178"/>
      <c r="C6" s="178"/>
      <c r="D6" s="77"/>
      <c r="E6" s="75"/>
      <c r="F6" s="77"/>
      <c r="G6" s="77"/>
      <c r="H6" s="77"/>
      <c r="I6" s="197"/>
      <c r="J6" s="198"/>
      <c r="K6" s="199"/>
      <c r="L6" s="175"/>
      <c r="M6" s="175"/>
      <c r="N6" s="175"/>
      <c r="O6" s="175"/>
      <c r="P6" s="178"/>
      <c r="Q6" s="178"/>
      <c r="R6" s="179"/>
      <c r="S6" s="180"/>
      <c r="T6" s="176">
        <f t="shared" ref="T6:T12" si="0">IF(ISERROR(MIN(AA6:AD6)),"",MIN(AA6:AD6))</f>
        <v>0</v>
      </c>
      <c r="U6" s="177"/>
      <c r="V6"/>
      <c r="W6"/>
      <c r="X6" s="80">
        <f t="shared" ref="X6:X12" si="1">IF(ISERROR(D6*F6),"",(D6*F6))</f>
        <v>0</v>
      </c>
      <c r="Y6" s="80">
        <f t="shared" ref="Y6:Y12" si="2">IF(ISERROR(LOOKUP(MIN(G6, X6),C$29:U$29, C$30:U$30)*H6), 0, LOOKUP(MIN(G6, X6), C$29:U$29, C$30:U$30)*H6)</f>
        <v>0</v>
      </c>
      <c r="Z6" s="80">
        <f t="shared" ref="Z6:Z12" si="3">IF(ISERROR(LOOKUP(MIN(G6, X6),C$29:U$29, C$31:U$31)*H6), 0, LOOKUP(MIN(G6, X6), C$29:U$29, C$31:U$31)*H6)</f>
        <v>0</v>
      </c>
      <c r="AA6" s="80">
        <f t="shared" ref="AA6:AA12" si="4">IF(A6="I",Z6,Y6)</f>
        <v>0</v>
      </c>
      <c r="AB6" s="80">
        <f t="shared" ref="AB6:AB12" si="5">IF(ISERROR(R6),0,R6)</f>
        <v>0</v>
      </c>
      <c r="AC6" s="80">
        <f t="shared" ref="AC6:AC12" si="6">AB6*0.5</f>
        <v>0</v>
      </c>
      <c r="AD6" s="80">
        <v>100000</v>
      </c>
    </row>
    <row r="7" spans="1:30" ht="26.25" customHeight="1" x14ac:dyDescent="0.25">
      <c r="A7" s="72"/>
      <c r="B7" s="178"/>
      <c r="C7" s="178"/>
      <c r="D7" s="77"/>
      <c r="E7" s="75"/>
      <c r="F7" s="77"/>
      <c r="G7" s="77"/>
      <c r="H7" s="77"/>
      <c r="I7" s="197"/>
      <c r="J7" s="198"/>
      <c r="K7" s="199"/>
      <c r="L7" s="175"/>
      <c r="M7" s="175"/>
      <c r="N7" s="175"/>
      <c r="O7" s="175"/>
      <c r="P7" s="178"/>
      <c r="Q7" s="178"/>
      <c r="R7" s="179"/>
      <c r="S7" s="180"/>
      <c r="T7" s="176">
        <f t="shared" si="0"/>
        <v>0</v>
      </c>
      <c r="U7" s="177"/>
      <c r="V7"/>
      <c r="W7"/>
      <c r="X7" s="80">
        <f t="shared" si="1"/>
        <v>0</v>
      </c>
      <c r="Y7" s="80">
        <f t="shared" si="2"/>
        <v>0</v>
      </c>
      <c r="Z7" s="80">
        <f t="shared" si="3"/>
        <v>0</v>
      </c>
      <c r="AA7" s="80">
        <f t="shared" si="4"/>
        <v>0</v>
      </c>
      <c r="AB7" s="80">
        <f t="shared" si="5"/>
        <v>0</v>
      </c>
      <c r="AC7" s="80">
        <f t="shared" si="6"/>
        <v>0</v>
      </c>
      <c r="AD7" s="80">
        <v>100000</v>
      </c>
    </row>
    <row r="8" spans="1:30" ht="26.25" customHeight="1" x14ac:dyDescent="0.25">
      <c r="A8" s="72"/>
      <c r="B8" s="178"/>
      <c r="C8" s="178"/>
      <c r="D8" s="77"/>
      <c r="E8" s="75"/>
      <c r="F8" s="77"/>
      <c r="G8" s="77"/>
      <c r="H8" s="77"/>
      <c r="I8" s="197"/>
      <c r="J8" s="198"/>
      <c r="K8" s="199"/>
      <c r="L8" s="175"/>
      <c r="M8" s="175"/>
      <c r="N8" s="175"/>
      <c r="O8" s="175"/>
      <c r="P8" s="178"/>
      <c r="Q8" s="178"/>
      <c r="R8" s="179"/>
      <c r="S8" s="180"/>
      <c r="T8" s="176">
        <f t="shared" si="0"/>
        <v>0</v>
      </c>
      <c r="U8" s="177"/>
      <c r="V8"/>
      <c r="W8"/>
      <c r="X8" s="80">
        <f t="shared" si="1"/>
        <v>0</v>
      </c>
      <c r="Y8" s="80">
        <f t="shared" si="2"/>
        <v>0</v>
      </c>
      <c r="Z8" s="80">
        <f t="shared" si="3"/>
        <v>0</v>
      </c>
      <c r="AA8" s="80">
        <f t="shared" si="4"/>
        <v>0</v>
      </c>
      <c r="AB8" s="80">
        <f t="shared" si="5"/>
        <v>0</v>
      </c>
      <c r="AC8" s="80">
        <f t="shared" si="6"/>
        <v>0</v>
      </c>
      <c r="AD8" s="80">
        <v>100000</v>
      </c>
    </row>
    <row r="9" spans="1:30" ht="26.25" customHeight="1" x14ac:dyDescent="0.25">
      <c r="A9" s="72"/>
      <c r="B9" s="178"/>
      <c r="C9" s="178"/>
      <c r="D9" s="77"/>
      <c r="E9" s="75"/>
      <c r="F9" s="77"/>
      <c r="G9" s="77"/>
      <c r="H9" s="77"/>
      <c r="I9" s="197"/>
      <c r="J9" s="198"/>
      <c r="K9" s="199"/>
      <c r="L9" s="175"/>
      <c r="M9" s="175"/>
      <c r="N9" s="175"/>
      <c r="O9" s="175"/>
      <c r="P9" s="178"/>
      <c r="Q9" s="178"/>
      <c r="R9" s="179"/>
      <c r="S9" s="180"/>
      <c r="T9" s="176">
        <f t="shared" si="0"/>
        <v>0</v>
      </c>
      <c r="U9" s="177"/>
      <c r="V9"/>
      <c r="W9"/>
      <c r="X9" s="80">
        <f t="shared" si="1"/>
        <v>0</v>
      </c>
      <c r="Y9" s="80">
        <f t="shared" si="2"/>
        <v>0</v>
      </c>
      <c r="Z9" s="80">
        <f t="shared" si="3"/>
        <v>0</v>
      </c>
      <c r="AA9" s="80">
        <f t="shared" si="4"/>
        <v>0</v>
      </c>
      <c r="AB9" s="80">
        <f t="shared" si="5"/>
        <v>0</v>
      </c>
      <c r="AC9" s="80">
        <f t="shared" si="6"/>
        <v>0</v>
      </c>
      <c r="AD9" s="80">
        <v>100000</v>
      </c>
    </row>
    <row r="10" spans="1:30" ht="26.25" customHeight="1" x14ac:dyDescent="0.25">
      <c r="A10" s="72"/>
      <c r="B10" s="178"/>
      <c r="C10" s="178"/>
      <c r="D10" s="77"/>
      <c r="E10" s="75"/>
      <c r="F10" s="77"/>
      <c r="G10" s="77"/>
      <c r="H10" s="77"/>
      <c r="I10" s="197"/>
      <c r="J10" s="198"/>
      <c r="K10" s="199"/>
      <c r="L10" s="175"/>
      <c r="M10" s="175"/>
      <c r="N10" s="175"/>
      <c r="O10" s="175"/>
      <c r="P10" s="178"/>
      <c r="Q10" s="178"/>
      <c r="R10" s="179"/>
      <c r="S10" s="180"/>
      <c r="T10" s="176">
        <f t="shared" si="0"/>
        <v>0</v>
      </c>
      <c r="U10" s="177"/>
      <c r="V10"/>
      <c r="W10"/>
      <c r="X10" s="80">
        <f t="shared" si="1"/>
        <v>0</v>
      </c>
      <c r="Y10" s="80">
        <f t="shared" si="2"/>
        <v>0</v>
      </c>
      <c r="Z10" s="80">
        <f t="shared" si="3"/>
        <v>0</v>
      </c>
      <c r="AA10" s="80">
        <f t="shared" si="4"/>
        <v>0</v>
      </c>
      <c r="AB10" s="80">
        <f t="shared" si="5"/>
        <v>0</v>
      </c>
      <c r="AC10" s="80">
        <f t="shared" si="6"/>
        <v>0</v>
      </c>
      <c r="AD10" s="80">
        <v>100000</v>
      </c>
    </row>
    <row r="11" spans="1:30" ht="26.25" customHeight="1" x14ac:dyDescent="0.25">
      <c r="A11" s="72"/>
      <c r="B11" s="178"/>
      <c r="C11" s="178"/>
      <c r="D11" s="77"/>
      <c r="E11" s="75"/>
      <c r="F11" s="77"/>
      <c r="G11" s="77"/>
      <c r="H11" s="77"/>
      <c r="I11" s="197"/>
      <c r="J11" s="198"/>
      <c r="K11" s="199"/>
      <c r="L11" s="175"/>
      <c r="M11" s="175"/>
      <c r="N11" s="175"/>
      <c r="O11" s="175"/>
      <c r="P11" s="178"/>
      <c r="Q11" s="178"/>
      <c r="R11" s="179"/>
      <c r="S11" s="180"/>
      <c r="T11" s="176">
        <f t="shared" si="0"/>
        <v>0</v>
      </c>
      <c r="U11" s="177"/>
      <c r="V11"/>
      <c r="W11"/>
      <c r="X11" s="80">
        <f t="shared" si="1"/>
        <v>0</v>
      </c>
      <c r="Y11" s="80">
        <f t="shared" si="2"/>
        <v>0</v>
      </c>
      <c r="Z11" s="80">
        <f t="shared" si="3"/>
        <v>0</v>
      </c>
      <c r="AA11" s="80">
        <f t="shared" si="4"/>
        <v>0</v>
      </c>
      <c r="AB11" s="80">
        <f t="shared" si="5"/>
        <v>0</v>
      </c>
      <c r="AC11" s="80">
        <f t="shared" si="6"/>
        <v>0</v>
      </c>
      <c r="AD11" s="80">
        <v>100000</v>
      </c>
    </row>
    <row r="12" spans="1:30" ht="26.25" customHeight="1" thickBot="1" x14ac:dyDescent="0.3">
      <c r="A12" s="73"/>
      <c r="B12" s="187"/>
      <c r="C12" s="188"/>
      <c r="D12" s="78"/>
      <c r="E12" s="76"/>
      <c r="F12" s="78"/>
      <c r="G12" s="78"/>
      <c r="H12" s="78"/>
      <c r="I12" s="216"/>
      <c r="J12" s="217"/>
      <c r="K12" s="218"/>
      <c r="L12" s="192"/>
      <c r="M12" s="192"/>
      <c r="N12" s="192"/>
      <c r="O12" s="192"/>
      <c r="P12" s="189"/>
      <c r="Q12" s="189"/>
      <c r="R12" s="190"/>
      <c r="S12" s="191"/>
      <c r="T12" s="230">
        <f t="shared" si="0"/>
        <v>0</v>
      </c>
      <c r="U12" s="231"/>
      <c r="V12"/>
      <c r="W12"/>
      <c r="X12" s="80">
        <f t="shared" si="1"/>
        <v>0</v>
      </c>
      <c r="Y12" s="80">
        <f t="shared" si="2"/>
        <v>0</v>
      </c>
      <c r="Z12" s="80">
        <f t="shared" si="3"/>
        <v>0</v>
      </c>
      <c r="AA12" s="80">
        <f t="shared" si="4"/>
        <v>0</v>
      </c>
      <c r="AB12" s="80">
        <f t="shared" si="5"/>
        <v>0</v>
      </c>
      <c r="AC12" s="80">
        <f t="shared" si="6"/>
        <v>0</v>
      </c>
      <c r="AD12" s="80">
        <v>100000</v>
      </c>
    </row>
    <row r="13" spans="1:30" ht="8.25" customHeight="1" x14ac:dyDescent="0.25">
      <c r="L13" s="134"/>
      <c r="M13" s="225" t="s">
        <v>141</v>
      </c>
      <c r="N13" s="226"/>
      <c r="O13" s="226"/>
      <c r="P13" s="226"/>
      <c r="Q13" s="226"/>
      <c r="R13" s="226"/>
      <c r="S13" s="227"/>
      <c r="T13" s="232">
        <f>IF(SUM(T5:U12)&gt;100000,100000,SUM(T5:U12))</f>
        <v>0</v>
      </c>
      <c r="U13" s="233"/>
      <c r="V13"/>
      <c r="W13"/>
      <c r="X13"/>
    </row>
    <row r="14" spans="1:30" ht="15.75" customHeight="1" thickBot="1" x14ac:dyDescent="0.3">
      <c r="A14" s="2" t="s">
        <v>48</v>
      </c>
      <c r="B14" s="3"/>
      <c r="C14" s="3"/>
      <c r="D14" s="3"/>
      <c r="E14" s="3"/>
      <c r="F14" s="3"/>
      <c r="K14" s="134"/>
      <c r="L14" s="134"/>
      <c r="M14" s="228"/>
      <c r="N14" s="228"/>
      <c r="O14" s="228"/>
      <c r="P14" s="228"/>
      <c r="Q14" s="228"/>
      <c r="R14" s="228"/>
      <c r="S14" s="229"/>
      <c r="T14" s="234"/>
      <c r="U14" s="235"/>
      <c r="V14"/>
      <c r="W14"/>
      <c r="X14"/>
    </row>
    <row r="15" spans="1:30" x14ac:dyDescent="0.2">
      <c r="A15" s="3" t="s">
        <v>49</v>
      </c>
      <c r="B15" s="3"/>
      <c r="C15" s="3"/>
      <c r="D15" s="3"/>
      <c r="E15" s="3"/>
      <c r="F15" s="3"/>
      <c r="G15" s="1"/>
      <c r="X15" s="27"/>
    </row>
    <row r="16" spans="1:30" ht="6.75" customHeight="1" x14ac:dyDescent="0.25"/>
    <row r="17" spans="1:24" ht="14.25" customHeight="1" x14ac:dyDescent="0.25">
      <c r="A17" s="90"/>
      <c r="B17" s="27"/>
      <c r="C17" s="27"/>
      <c r="D17" s="27"/>
      <c r="E17" s="27"/>
      <c r="F17" s="27"/>
      <c r="G17" s="27"/>
      <c r="H17" s="27"/>
      <c r="I17" s="27"/>
      <c r="J17" s="27"/>
      <c r="K17" s="27"/>
      <c r="L17" s="27"/>
      <c r="M17" s="27"/>
      <c r="N17"/>
      <c r="O17"/>
      <c r="P17"/>
      <c r="Q17"/>
      <c r="R17"/>
      <c r="S17"/>
      <c r="T17"/>
      <c r="U17"/>
      <c r="V17" s="27"/>
      <c r="W17" s="27"/>
      <c r="X17" s="27"/>
    </row>
    <row r="18" spans="1:24" ht="4.7" customHeight="1" thickBot="1" x14ac:dyDescent="0.3">
      <c r="A18" s="90"/>
      <c r="B18" s="27"/>
      <c r="C18" s="27"/>
      <c r="D18" s="27"/>
      <c r="E18" s="27"/>
      <c r="F18" s="27"/>
      <c r="G18" s="27"/>
      <c r="H18" s="27"/>
      <c r="I18" s="27"/>
      <c r="J18" s="27"/>
      <c r="K18" s="27"/>
      <c r="L18" s="27"/>
      <c r="M18" s="27"/>
      <c r="N18"/>
      <c r="O18"/>
      <c r="P18"/>
      <c r="Q18"/>
      <c r="R18"/>
      <c r="S18"/>
      <c r="T18"/>
      <c r="U18"/>
      <c r="V18" s="27"/>
      <c r="W18" s="27"/>
      <c r="X18" s="27"/>
    </row>
    <row r="19" spans="1:24" customFormat="1" ht="15" customHeight="1" thickBot="1" x14ac:dyDescent="0.3">
      <c r="A19" s="181" t="s">
        <v>139</v>
      </c>
      <c r="B19" s="182"/>
      <c r="C19" s="182"/>
      <c r="D19" s="182"/>
      <c r="E19" s="182"/>
      <c r="F19" s="182"/>
      <c r="G19" s="183"/>
      <c r="I19" s="181" t="s">
        <v>140</v>
      </c>
      <c r="J19" s="182"/>
      <c r="K19" s="182"/>
      <c r="L19" s="182"/>
      <c r="M19" s="182"/>
      <c r="N19" s="182"/>
      <c r="O19" s="183"/>
    </row>
    <row r="20" spans="1:24" customFormat="1" ht="15" customHeight="1" x14ac:dyDescent="0.25">
      <c r="A20" s="184" t="s">
        <v>107</v>
      </c>
      <c r="B20" s="185"/>
      <c r="C20" s="185"/>
      <c r="D20" s="185"/>
      <c r="E20" s="83" t="s">
        <v>116</v>
      </c>
      <c r="F20" s="185" t="s">
        <v>117</v>
      </c>
      <c r="G20" s="186"/>
      <c r="I20" s="222" t="s">
        <v>127</v>
      </c>
      <c r="J20" s="223"/>
      <c r="K20" s="223"/>
      <c r="L20" s="224"/>
      <c r="M20" s="83" t="s">
        <v>116</v>
      </c>
      <c r="N20" s="85" t="s">
        <v>117</v>
      </c>
      <c r="O20" s="86"/>
    </row>
    <row r="21" spans="1:24" customFormat="1" ht="15" customHeight="1" x14ac:dyDescent="0.25">
      <c r="A21" s="206" t="s">
        <v>108</v>
      </c>
      <c r="B21" s="207"/>
      <c r="C21" s="207"/>
      <c r="D21" s="207"/>
      <c r="E21" s="82" t="s">
        <v>118</v>
      </c>
      <c r="F21" s="210">
        <v>1032</v>
      </c>
      <c r="G21" s="211"/>
      <c r="I21" s="206" t="s">
        <v>124</v>
      </c>
      <c r="J21" s="207"/>
      <c r="K21" s="207"/>
      <c r="L21" s="207"/>
      <c r="M21" s="82" t="s">
        <v>128</v>
      </c>
      <c r="N21" s="210">
        <v>2270</v>
      </c>
      <c r="O21" s="211"/>
    </row>
    <row r="22" spans="1:24" customFormat="1" ht="15" customHeight="1" x14ac:dyDescent="0.25">
      <c r="A22" s="206" t="s">
        <v>154</v>
      </c>
      <c r="B22" s="207"/>
      <c r="C22" s="207"/>
      <c r="D22" s="207"/>
      <c r="E22" s="82" t="s">
        <v>119</v>
      </c>
      <c r="F22" s="210">
        <v>5236</v>
      </c>
      <c r="G22" s="211"/>
      <c r="I22" s="206" t="s">
        <v>125</v>
      </c>
      <c r="J22" s="207"/>
      <c r="K22" s="207"/>
      <c r="L22" s="207"/>
      <c r="M22" s="82" t="s">
        <v>129</v>
      </c>
      <c r="N22" s="210">
        <v>2270</v>
      </c>
      <c r="O22" s="211"/>
    </row>
    <row r="23" spans="1:24" customFormat="1" ht="15" customHeight="1" thickBot="1" x14ac:dyDescent="0.3">
      <c r="A23" s="206" t="s">
        <v>134</v>
      </c>
      <c r="B23" s="207"/>
      <c r="C23" s="207"/>
      <c r="D23" s="207"/>
      <c r="E23" s="82" t="s">
        <v>120</v>
      </c>
      <c r="F23" s="210">
        <v>5236</v>
      </c>
      <c r="G23" s="211"/>
      <c r="I23" s="208" t="s">
        <v>126</v>
      </c>
      <c r="J23" s="209"/>
      <c r="K23" s="209"/>
      <c r="L23" s="209"/>
      <c r="M23" s="84" t="s">
        <v>130</v>
      </c>
      <c r="N23" s="204">
        <v>4959</v>
      </c>
      <c r="O23" s="205"/>
    </row>
    <row r="24" spans="1:24" ht="15" customHeight="1" x14ac:dyDescent="0.25">
      <c r="A24" s="206" t="s">
        <v>111</v>
      </c>
      <c r="B24" s="207"/>
      <c r="C24" s="207"/>
      <c r="D24" s="207"/>
      <c r="E24" s="82" t="s">
        <v>121</v>
      </c>
      <c r="F24" s="210">
        <v>5236</v>
      </c>
      <c r="G24" s="211"/>
      <c r="N24"/>
      <c r="O24"/>
      <c r="P24"/>
      <c r="Q24"/>
      <c r="R24"/>
      <c r="S24"/>
      <c r="T24"/>
      <c r="U24"/>
    </row>
    <row r="25" spans="1:24" ht="15" customHeight="1" x14ac:dyDescent="0.25">
      <c r="A25" s="206" t="s">
        <v>112</v>
      </c>
      <c r="B25" s="207"/>
      <c r="C25" s="207"/>
      <c r="D25" s="207"/>
      <c r="E25" s="82" t="s">
        <v>122</v>
      </c>
      <c r="F25" s="210">
        <v>5236</v>
      </c>
      <c r="G25" s="211"/>
      <c r="N25"/>
      <c r="O25"/>
      <c r="P25"/>
      <c r="Q25" s="141"/>
      <c r="R25"/>
      <c r="S25"/>
      <c r="T25"/>
      <c r="U25"/>
    </row>
    <row r="26" spans="1:24" ht="15" customHeight="1" thickBot="1" x14ac:dyDescent="0.3">
      <c r="A26" s="208" t="s">
        <v>113</v>
      </c>
      <c r="B26" s="209"/>
      <c r="C26" s="209"/>
      <c r="D26" s="209"/>
      <c r="E26" s="84" t="s">
        <v>123</v>
      </c>
      <c r="F26" s="204">
        <v>5236</v>
      </c>
      <c r="G26" s="205"/>
    </row>
    <row r="27" spans="1:24" ht="15.75" thickBot="1" x14ac:dyDescent="0.3"/>
    <row r="28" spans="1:24" ht="15.75" customHeight="1" thickBot="1" x14ac:dyDescent="0.3">
      <c r="A28" s="219" t="s">
        <v>155</v>
      </c>
      <c r="B28" s="220"/>
      <c r="C28" s="220"/>
      <c r="D28" s="220"/>
      <c r="E28" s="220"/>
      <c r="F28" s="220"/>
      <c r="G28" s="220"/>
      <c r="H28" s="220"/>
      <c r="I28" s="220"/>
      <c r="J28" s="220"/>
      <c r="K28" s="220"/>
      <c r="L28" s="220"/>
      <c r="M28" s="220"/>
      <c r="N28" s="220"/>
      <c r="O28" s="220"/>
      <c r="P28" s="220"/>
      <c r="Q28" s="220"/>
      <c r="R28" s="220"/>
      <c r="S28" s="220"/>
      <c r="T28" s="220"/>
      <c r="U28" s="221"/>
    </row>
    <row r="29" spans="1:24" ht="27" customHeight="1" thickBot="1" x14ac:dyDescent="0.3">
      <c r="A29" s="202" t="s">
        <v>50</v>
      </c>
      <c r="B29" s="203"/>
      <c r="C29" s="13">
        <v>1</v>
      </c>
      <c r="D29" s="14">
        <v>1.5</v>
      </c>
      <c r="E29" s="14">
        <v>2</v>
      </c>
      <c r="F29" s="14">
        <v>3</v>
      </c>
      <c r="G29" s="14">
        <v>5</v>
      </c>
      <c r="H29" s="14">
        <v>7.5</v>
      </c>
      <c r="I29" s="14">
        <v>10</v>
      </c>
      <c r="J29" s="14">
        <v>15</v>
      </c>
      <c r="K29" s="14">
        <v>20</v>
      </c>
      <c r="L29" s="14">
        <v>25</v>
      </c>
      <c r="M29" s="14">
        <v>30</v>
      </c>
      <c r="N29" s="14">
        <v>40</v>
      </c>
      <c r="O29" s="14">
        <v>50</v>
      </c>
      <c r="P29" s="14">
        <v>60</v>
      </c>
      <c r="Q29" s="14">
        <v>75</v>
      </c>
      <c r="R29" s="14">
        <v>100</v>
      </c>
      <c r="S29" s="14">
        <v>125</v>
      </c>
      <c r="T29" s="14">
        <v>150</v>
      </c>
      <c r="U29" s="15">
        <v>200</v>
      </c>
    </row>
    <row r="30" spans="1:24" ht="27" customHeight="1" thickBot="1" x14ac:dyDescent="0.3">
      <c r="A30" s="200" t="s">
        <v>142</v>
      </c>
      <c r="B30" s="201"/>
      <c r="C30" s="135">
        <v>400</v>
      </c>
      <c r="D30" s="135">
        <v>400</v>
      </c>
      <c r="E30" s="135">
        <v>400</v>
      </c>
      <c r="F30" s="135">
        <v>400</v>
      </c>
      <c r="G30" s="135">
        <v>600</v>
      </c>
      <c r="H30" s="135">
        <v>750</v>
      </c>
      <c r="I30" s="135">
        <v>1000</v>
      </c>
      <c r="J30" s="135">
        <v>1250</v>
      </c>
      <c r="K30" s="135">
        <v>1600</v>
      </c>
      <c r="L30" s="135">
        <v>2000</v>
      </c>
      <c r="M30" s="135">
        <v>2400</v>
      </c>
      <c r="N30" s="135">
        <v>3000</v>
      </c>
      <c r="O30" s="135">
        <v>3500</v>
      </c>
      <c r="P30" s="135">
        <v>4000</v>
      </c>
      <c r="Q30" s="135">
        <v>5000</v>
      </c>
      <c r="R30" s="135">
        <v>6000</v>
      </c>
      <c r="S30" s="135">
        <v>7000</v>
      </c>
      <c r="T30" s="135">
        <v>7000</v>
      </c>
      <c r="U30" s="136">
        <v>8000</v>
      </c>
    </row>
    <row r="31" spans="1:24" ht="27" customHeight="1" thickBot="1" x14ac:dyDescent="0.3">
      <c r="A31" s="200" t="s">
        <v>38</v>
      </c>
      <c r="B31" s="201"/>
      <c r="C31" s="135">
        <v>200</v>
      </c>
      <c r="D31" s="135">
        <v>200</v>
      </c>
      <c r="E31" s="135">
        <v>200</v>
      </c>
      <c r="F31" s="135">
        <v>200</v>
      </c>
      <c r="G31" s="135">
        <v>300</v>
      </c>
      <c r="H31" s="135">
        <v>375</v>
      </c>
      <c r="I31" s="135">
        <v>500</v>
      </c>
      <c r="J31" s="135">
        <v>625</v>
      </c>
      <c r="K31" s="135">
        <v>800</v>
      </c>
      <c r="L31" s="135">
        <v>1000</v>
      </c>
      <c r="M31" s="135">
        <v>1200</v>
      </c>
      <c r="N31" s="135">
        <v>1500</v>
      </c>
      <c r="O31" s="135">
        <v>1750</v>
      </c>
      <c r="P31" s="135">
        <v>2000</v>
      </c>
      <c r="Q31" s="135">
        <v>2500</v>
      </c>
      <c r="R31" s="135">
        <v>3000</v>
      </c>
      <c r="S31" s="135">
        <v>3500</v>
      </c>
      <c r="T31" s="135">
        <v>3500</v>
      </c>
      <c r="U31" s="136">
        <v>4000</v>
      </c>
    </row>
    <row r="32" spans="1:24" ht="15" customHeight="1" x14ac:dyDescent="0.25">
      <c r="A32" s="214" t="s">
        <v>156</v>
      </c>
      <c r="B32" s="214"/>
      <c r="C32" s="214"/>
      <c r="D32" s="214"/>
      <c r="E32" s="214"/>
      <c r="F32" s="214"/>
      <c r="G32" s="214"/>
      <c r="H32" s="214"/>
      <c r="I32" s="214"/>
      <c r="J32" s="214"/>
      <c r="K32" s="214"/>
      <c r="L32" s="214"/>
      <c r="M32" s="214"/>
      <c r="N32" s="214"/>
      <c r="O32" s="214"/>
      <c r="P32" s="214"/>
      <c r="Q32" s="214"/>
      <c r="R32" s="214"/>
      <c r="S32" s="214"/>
      <c r="T32" s="214"/>
      <c r="U32" s="214"/>
    </row>
    <row r="33" spans="1:21" x14ac:dyDescent="0.25">
      <c r="A33" s="215"/>
      <c r="B33" s="215"/>
      <c r="C33" s="215"/>
      <c r="D33" s="215"/>
      <c r="E33" s="215"/>
      <c r="F33" s="215"/>
      <c r="G33" s="215"/>
      <c r="H33" s="215"/>
      <c r="I33" s="215"/>
      <c r="J33" s="215"/>
      <c r="K33" s="215"/>
      <c r="L33" s="215"/>
      <c r="M33" s="215"/>
      <c r="N33" s="215"/>
      <c r="O33" s="215"/>
      <c r="P33" s="215"/>
      <c r="Q33" s="215"/>
      <c r="R33" s="215"/>
      <c r="S33" s="215"/>
      <c r="T33" s="215"/>
      <c r="U33" s="215"/>
    </row>
  </sheetData>
  <sheetProtection selectLockedCells="1"/>
  <dataConsolidate/>
  <mergeCells count="101">
    <mergeCell ref="A32:U33"/>
    <mergeCell ref="I9:K9"/>
    <mergeCell ref="I10:K10"/>
    <mergeCell ref="I11:K11"/>
    <mergeCell ref="I12:K12"/>
    <mergeCell ref="A28:U28"/>
    <mergeCell ref="I20:L20"/>
    <mergeCell ref="N22:O22"/>
    <mergeCell ref="I23:L23"/>
    <mergeCell ref="N23:O23"/>
    <mergeCell ref="M13:S14"/>
    <mergeCell ref="I21:L21"/>
    <mergeCell ref="N21:O21"/>
    <mergeCell ref="I22:L22"/>
    <mergeCell ref="B9:C9"/>
    <mergeCell ref="B10:C10"/>
    <mergeCell ref="B11:C11"/>
    <mergeCell ref="T11:U11"/>
    <mergeCell ref="T12:U12"/>
    <mergeCell ref="T13:U14"/>
    <mergeCell ref="T10:U10"/>
    <mergeCell ref="I6:K6"/>
    <mergeCell ref="I7:K7"/>
    <mergeCell ref="I8:K8"/>
    <mergeCell ref="A31:B31"/>
    <mergeCell ref="A29:B29"/>
    <mergeCell ref="A30:B30"/>
    <mergeCell ref="I19:O19"/>
    <mergeCell ref="F26:G26"/>
    <mergeCell ref="A21:D21"/>
    <mergeCell ref="A22:D22"/>
    <mergeCell ref="A23:D23"/>
    <mergeCell ref="A24:D24"/>
    <mergeCell ref="A26:D26"/>
    <mergeCell ref="A25:D25"/>
    <mergeCell ref="F21:G21"/>
    <mergeCell ref="F22:G22"/>
    <mergeCell ref="F23:G23"/>
    <mergeCell ref="F24:G24"/>
    <mergeCell ref="F25:G25"/>
    <mergeCell ref="B6:C6"/>
    <mergeCell ref="B7:C7"/>
    <mergeCell ref="B8:C8"/>
    <mergeCell ref="A19:G19"/>
    <mergeCell ref="A20:D20"/>
    <mergeCell ref="F20:G20"/>
    <mergeCell ref="B12:C12"/>
    <mergeCell ref="P12:Q12"/>
    <mergeCell ref="R12:S12"/>
    <mergeCell ref="L12:M12"/>
    <mergeCell ref="N12:O12"/>
    <mergeCell ref="P10:Q10"/>
    <mergeCell ref="R10:S10"/>
    <mergeCell ref="R11:S11"/>
    <mergeCell ref="L11:M11"/>
    <mergeCell ref="N10:O10"/>
    <mergeCell ref="N11:O11"/>
    <mergeCell ref="P11:Q11"/>
    <mergeCell ref="L6:M6"/>
    <mergeCell ref="L7:M7"/>
    <mergeCell ref="N6:O6"/>
    <mergeCell ref="N7:O7"/>
    <mergeCell ref="L10:M10"/>
    <mergeCell ref="T6:U6"/>
    <mergeCell ref="P7:Q7"/>
    <mergeCell ref="R7:S7"/>
    <mergeCell ref="T7:U7"/>
    <mergeCell ref="P6:Q6"/>
    <mergeCell ref="R6:S6"/>
    <mergeCell ref="T8:U8"/>
    <mergeCell ref="P9:Q9"/>
    <mergeCell ref="R9:S9"/>
    <mergeCell ref="T9:U9"/>
    <mergeCell ref="P8:Q8"/>
    <mergeCell ref="R8:S8"/>
    <mergeCell ref="L8:M8"/>
    <mergeCell ref="L9:M9"/>
    <mergeCell ref="N8:O8"/>
    <mergeCell ref="N9:O9"/>
    <mergeCell ref="P5:Q5"/>
    <mergeCell ref="R5:S5"/>
    <mergeCell ref="T5:U5"/>
    <mergeCell ref="P4:Q4"/>
    <mergeCell ref="R4:S4"/>
    <mergeCell ref="L5:M5"/>
    <mergeCell ref="N5:O5"/>
    <mergeCell ref="A1:U1"/>
    <mergeCell ref="P3:Q3"/>
    <mergeCell ref="R3:S3"/>
    <mergeCell ref="T3:U3"/>
    <mergeCell ref="B3:C3"/>
    <mergeCell ref="L3:M3"/>
    <mergeCell ref="N3:O3"/>
    <mergeCell ref="I3:K3"/>
    <mergeCell ref="L4:M4"/>
    <mergeCell ref="N4:O4"/>
    <mergeCell ref="T4:U4"/>
    <mergeCell ref="I4:K4"/>
    <mergeCell ref="I5:K5"/>
    <mergeCell ref="B4:C4"/>
    <mergeCell ref="B5:C5"/>
  </mergeCells>
  <dataValidations count="1">
    <dataValidation type="list" allowBlank="1" showInputMessage="1" showErrorMessage="1" sqref="G5:G12 D5:D12" xr:uid="{00000000-0002-0000-0200-000000000000}">
      <formula1>$C$29:$U$29</formula1>
    </dataValidation>
  </dataValidations>
  <printOptions horizontalCentered="1"/>
  <pageMargins left="0.25" right="0.25" top="0.5" bottom="0.5" header="0.3" footer="0.3"/>
  <pageSetup scale="7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1000000}">
          <x14:formula1>
            <xm:f>'VSD Lists'!$H$2:$H$27</xm:f>
          </x14:formula1>
          <xm:sqref>H5:H12 F5:F12</xm:sqref>
        </x14:dataValidation>
        <x14:dataValidation type="list" allowBlank="1" showInputMessage="1" showErrorMessage="1" xr:uid="{00000000-0002-0000-0200-000002000000}">
          <x14:formula1>
            <xm:f>'VSD Lists'!$B$13:$B$15</xm:f>
          </x14:formula1>
          <xm:sqref>A5:A12</xm:sqref>
        </x14:dataValidation>
        <x14:dataValidation type="list" allowBlank="1" showInputMessage="1" showErrorMessage="1" xr:uid="{00000000-0002-0000-0200-000003000000}">
          <x14:formula1>
            <xm:f>'VSD Lists'!$C$13:$C$16</xm:f>
          </x14:formula1>
          <xm:sqref>P5:Q12</xm:sqref>
        </x14:dataValidation>
        <x14:dataValidation type="list" allowBlank="1" showInputMessage="1" showErrorMessage="1" xr:uid="{00000000-0002-0000-0200-000004000000}">
          <x14:formula1>
            <xm:f>'VSD Lists'!$B$2:$B$10</xm:f>
          </x14:formula1>
          <xm:sqref>B5:C12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tabColor theme="9" tint="0.39997558519241921"/>
    <pageSetUpPr fitToPage="1"/>
  </sheetPr>
  <dimension ref="A1:Q31"/>
  <sheetViews>
    <sheetView zoomScale="115" zoomScaleNormal="115" workbookViewId="0">
      <selection activeCell="C3" sqref="C3"/>
    </sheetView>
  </sheetViews>
  <sheetFormatPr defaultColWidth="9.140625" defaultRowHeight="15" x14ac:dyDescent="0.25"/>
  <cols>
    <col min="1" max="1" width="23.42578125" style="27" customWidth="1"/>
    <col min="2" max="4" width="11.140625" style="27" customWidth="1"/>
    <col min="5" max="5" width="11.5703125" style="27" customWidth="1"/>
    <col min="6" max="6" width="10.7109375" customWidth="1"/>
    <col min="7" max="7" width="7.85546875" style="26" customWidth="1"/>
    <col min="8" max="11" width="10.85546875" style="26" customWidth="1"/>
    <col min="12" max="12" width="12.42578125" style="26" customWidth="1"/>
    <col min="13" max="13" width="7.5703125" style="26" bestFit="1" customWidth="1"/>
    <col min="14" max="15" width="6.5703125" style="26" customWidth="1"/>
    <col min="16" max="16384" width="9.140625" style="27"/>
  </cols>
  <sheetData>
    <row r="1" spans="1:17" ht="19.5" thickBot="1" x14ac:dyDescent="0.3">
      <c r="A1" s="240" t="s">
        <v>101</v>
      </c>
      <c r="B1" s="241"/>
      <c r="C1" s="241"/>
      <c r="D1" s="241"/>
      <c r="E1" s="241"/>
      <c r="F1" s="241"/>
      <c r="G1" s="241"/>
      <c r="H1" s="241"/>
      <c r="I1" s="241"/>
      <c r="J1" s="241"/>
      <c r="K1" s="241"/>
      <c r="L1" s="242"/>
    </row>
    <row r="2" spans="1:17" s="122" customFormat="1" x14ac:dyDescent="0.25">
      <c r="A2"/>
      <c r="B2" s="123" t="s">
        <v>63</v>
      </c>
      <c r="C2" s="123" t="s">
        <v>60</v>
      </c>
      <c r="D2" s="123"/>
      <c r="E2" s="123"/>
      <c r="F2" s="124"/>
      <c r="G2" s="124"/>
      <c r="H2" s="29"/>
      <c r="I2" s="124"/>
      <c r="J2" s="124"/>
      <c r="K2" s="124"/>
      <c r="L2" s="124"/>
      <c r="M2" s="124"/>
      <c r="N2" s="124"/>
      <c r="O2" s="124"/>
      <c r="P2" s="124"/>
      <c r="Q2" s="124"/>
    </row>
    <row r="3" spans="1:17" s="122" customFormat="1" ht="12.75" x14ac:dyDescent="0.2">
      <c r="A3" s="125" t="s">
        <v>135</v>
      </c>
      <c r="B3" s="126">
        <v>20.92</v>
      </c>
      <c r="C3" s="127">
        <v>6.148E-2</v>
      </c>
      <c r="D3" s="128"/>
      <c r="E3" s="128"/>
      <c r="F3" s="125"/>
      <c r="G3" s="124"/>
      <c r="H3" s="29"/>
      <c r="I3" s="124"/>
      <c r="J3" s="124"/>
      <c r="K3" s="124"/>
      <c r="L3" s="124"/>
      <c r="M3" s="124"/>
      <c r="N3" s="124"/>
      <c r="O3" s="124"/>
      <c r="P3" s="124"/>
      <c r="Q3" s="124"/>
    </row>
    <row r="4" spans="1:17" ht="8.25" customHeight="1" thickBot="1" x14ac:dyDescent="0.3"/>
    <row r="5" spans="1:17" ht="15.75" customHeight="1" thickBot="1" x14ac:dyDescent="0.3">
      <c r="A5" s="243" t="s">
        <v>98</v>
      </c>
      <c r="B5" s="244"/>
      <c r="C5" s="244"/>
      <c r="D5" s="244"/>
      <c r="E5" s="245"/>
      <c r="F5" s="32"/>
      <c r="G5" s="243" t="s">
        <v>94</v>
      </c>
      <c r="H5" s="244"/>
      <c r="I5" s="244"/>
      <c r="J5" s="245"/>
      <c r="K5" s="246" t="s">
        <v>57</v>
      </c>
      <c r="L5" s="247"/>
      <c r="M5"/>
      <c r="N5"/>
      <c r="O5"/>
      <c r="P5"/>
    </row>
    <row r="6" spans="1:17" ht="39" thickBot="1" x14ac:dyDescent="0.3">
      <c r="A6" s="91" t="s">
        <v>97</v>
      </c>
      <c r="B6" s="93" t="s">
        <v>0</v>
      </c>
      <c r="C6" s="93" t="s">
        <v>103</v>
      </c>
      <c r="D6" s="92" t="s">
        <v>133</v>
      </c>
      <c r="E6" s="94" t="s">
        <v>93</v>
      </c>
      <c r="F6" s="79" t="s">
        <v>14</v>
      </c>
      <c r="G6" s="91" t="s">
        <v>102</v>
      </c>
      <c r="H6" s="93" t="s">
        <v>45</v>
      </c>
      <c r="I6" s="93" t="s">
        <v>47</v>
      </c>
      <c r="J6" s="94" t="s">
        <v>92</v>
      </c>
      <c r="K6" s="92" t="s">
        <v>58</v>
      </c>
      <c r="L6" s="95" t="s">
        <v>59</v>
      </c>
      <c r="M6"/>
      <c r="N6"/>
      <c r="O6"/>
    </row>
    <row r="7" spans="1:17" ht="32.25" customHeight="1" x14ac:dyDescent="0.25">
      <c r="A7" s="101">
        <f>'VSD Entry'!B5</f>
        <v>0</v>
      </c>
      <c r="B7" s="35">
        <f>'VSD Entry'!D5</f>
        <v>0</v>
      </c>
      <c r="C7" s="36">
        <f>'VSD Entry'!E5</f>
        <v>0</v>
      </c>
      <c r="D7" s="102">
        <f>'VSD Entry'!F5</f>
        <v>0</v>
      </c>
      <c r="E7" s="117" t="str">
        <f t="shared" ref="E7:E14" si="0">IF(ISERROR((MIN(B7*D7,H7)*VSDLoadFactor*VSDConversion)/C7*F7*G7),"",(MIN(B7*D7,H7)*VSDLoadFactor*VSDConversion)/C7*F7*G7)</f>
        <v/>
      </c>
      <c r="F7" s="37">
        <f>'VSD Entry'!N5</f>
        <v>0</v>
      </c>
      <c r="G7" s="38">
        <f>'VSD Entry'!H5</f>
        <v>0</v>
      </c>
      <c r="H7" s="35">
        <f>'VSD Entry'!G5</f>
        <v>0</v>
      </c>
      <c r="I7" s="39">
        <f>'VSD Entry'!R5</f>
        <v>0</v>
      </c>
      <c r="J7" s="117" t="str">
        <f t="shared" ref="J7:J14" si="1">IF(ISERROR((MIN((B7*D7),H7)/C7*VSDLoadFactor*VSDConversion)*F7*((1-(VLOOKUP(A7,VSDTable,2,FALSE)))*G7)), "", ((MIN((B7*D7),H7)/C7*VSDLoadFactor*VSDConversion)*F7*((1-(VLOOKUP(A7,VSDTable,2,FALSE)))*G7)))</f>
        <v/>
      </c>
      <c r="K7" s="114" t="str">
        <f>IF(ISERROR(E7-J7), "", (E7-J7))</f>
        <v/>
      </c>
      <c r="L7" s="103" t="str">
        <f t="shared" ref="L7:L14" si="2">IF(ISERROR(K7*Energy),"",K7*Energy)</f>
        <v/>
      </c>
      <c r="M7" s="30"/>
      <c r="N7"/>
      <c r="O7"/>
    </row>
    <row r="8" spans="1:17" ht="32.25" customHeight="1" x14ac:dyDescent="0.25">
      <c r="A8" s="104">
        <f>'VSD Entry'!B6</f>
        <v>0</v>
      </c>
      <c r="B8" s="96">
        <f>'VSD Entry'!D6</f>
        <v>0</v>
      </c>
      <c r="C8" s="97">
        <f>'VSD Entry'!E6</f>
        <v>0</v>
      </c>
      <c r="D8" s="98">
        <f>'VSD Entry'!F6</f>
        <v>0</v>
      </c>
      <c r="E8" s="119" t="str">
        <f t="shared" si="0"/>
        <v/>
      </c>
      <c r="F8" s="112">
        <f>'VSD Entry'!N6</f>
        <v>0</v>
      </c>
      <c r="G8" s="118">
        <f>'VSD Entry'!H6</f>
        <v>0</v>
      </c>
      <c r="H8" s="96">
        <f>'VSD Entry'!G6</f>
        <v>0</v>
      </c>
      <c r="I8" s="99">
        <f>'VSD Entry'!R6</f>
        <v>0</v>
      </c>
      <c r="J8" s="119" t="str">
        <f t="shared" si="1"/>
        <v/>
      </c>
      <c r="K8" s="115" t="str">
        <f t="shared" ref="K8:K14" si="3">IF(ISERROR(E8-J8), "", (E8-J8))</f>
        <v/>
      </c>
      <c r="L8" s="105" t="str">
        <f t="shared" si="2"/>
        <v/>
      </c>
      <c r="M8"/>
      <c r="N8"/>
      <c r="O8"/>
    </row>
    <row r="9" spans="1:17" ht="32.25" customHeight="1" x14ac:dyDescent="0.25">
      <c r="A9" s="104">
        <f>'VSD Entry'!B7</f>
        <v>0</v>
      </c>
      <c r="B9" s="96">
        <f>'VSD Entry'!D7</f>
        <v>0</v>
      </c>
      <c r="C9" s="97">
        <f>'VSD Entry'!E7</f>
        <v>0</v>
      </c>
      <c r="D9" s="98">
        <f>'VSD Entry'!F7</f>
        <v>0</v>
      </c>
      <c r="E9" s="119" t="str">
        <f t="shared" si="0"/>
        <v/>
      </c>
      <c r="F9" s="112">
        <f>'VSD Entry'!N7</f>
        <v>0</v>
      </c>
      <c r="G9" s="118">
        <f>'VSD Entry'!H7</f>
        <v>0</v>
      </c>
      <c r="H9" s="96">
        <f>'VSD Entry'!G7</f>
        <v>0</v>
      </c>
      <c r="I9" s="99">
        <f>'VSD Entry'!R7</f>
        <v>0</v>
      </c>
      <c r="J9" s="119" t="str">
        <f t="shared" si="1"/>
        <v/>
      </c>
      <c r="K9" s="115" t="str">
        <f t="shared" si="3"/>
        <v/>
      </c>
      <c r="L9" s="105" t="str">
        <f t="shared" si="2"/>
        <v/>
      </c>
      <c r="M9"/>
      <c r="N9"/>
      <c r="O9"/>
    </row>
    <row r="10" spans="1:17" ht="32.25" customHeight="1" x14ac:dyDescent="0.25">
      <c r="A10" s="104">
        <f>'VSD Entry'!B8</f>
        <v>0</v>
      </c>
      <c r="B10" s="96">
        <f>'VSD Entry'!D8</f>
        <v>0</v>
      </c>
      <c r="C10" s="97">
        <f>'VSD Entry'!E8</f>
        <v>0</v>
      </c>
      <c r="D10" s="98">
        <f>'VSD Entry'!F8</f>
        <v>0</v>
      </c>
      <c r="E10" s="119" t="str">
        <f t="shared" si="0"/>
        <v/>
      </c>
      <c r="F10" s="112">
        <f>'VSD Entry'!N8</f>
        <v>0</v>
      </c>
      <c r="G10" s="118">
        <f>'VSD Entry'!H8</f>
        <v>0</v>
      </c>
      <c r="H10" s="96">
        <f>'VSD Entry'!G8</f>
        <v>0</v>
      </c>
      <c r="I10" s="99">
        <f>'VSD Entry'!R8</f>
        <v>0</v>
      </c>
      <c r="J10" s="119" t="str">
        <f t="shared" si="1"/>
        <v/>
      </c>
      <c r="K10" s="115" t="str">
        <f t="shared" si="3"/>
        <v/>
      </c>
      <c r="L10" s="105" t="str">
        <f t="shared" si="2"/>
        <v/>
      </c>
      <c r="M10"/>
      <c r="N10"/>
      <c r="O10"/>
    </row>
    <row r="11" spans="1:17" ht="32.25" customHeight="1" x14ac:dyDescent="0.25">
      <c r="A11" s="104">
        <f>'VSD Entry'!B9</f>
        <v>0</v>
      </c>
      <c r="B11" s="96">
        <f>'VSD Entry'!D9</f>
        <v>0</v>
      </c>
      <c r="C11" s="97">
        <f>'VSD Entry'!E9</f>
        <v>0</v>
      </c>
      <c r="D11" s="98">
        <f>'VSD Entry'!F9</f>
        <v>0</v>
      </c>
      <c r="E11" s="119" t="str">
        <f t="shared" si="0"/>
        <v/>
      </c>
      <c r="F11" s="112">
        <f>'VSD Entry'!N9</f>
        <v>0</v>
      </c>
      <c r="G11" s="118">
        <f>'VSD Entry'!H9</f>
        <v>0</v>
      </c>
      <c r="H11" s="96">
        <f>'VSD Entry'!G9</f>
        <v>0</v>
      </c>
      <c r="I11" s="99">
        <f>'VSD Entry'!R9</f>
        <v>0</v>
      </c>
      <c r="J11" s="119" t="str">
        <f t="shared" si="1"/>
        <v/>
      </c>
      <c r="K11" s="115" t="str">
        <f t="shared" si="3"/>
        <v/>
      </c>
      <c r="L11" s="105" t="str">
        <f t="shared" si="2"/>
        <v/>
      </c>
      <c r="M11"/>
      <c r="N11"/>
      <c r="O11"/>
    </row>
    <row r="12" spans="1:17" ht="32.25" customHeight="1" x14ac:dyDescent="0.25">
      <c r="A12" s="104">
        <f>'VSD Entry'!B10</f>
        <v>0</v>
      </c>
      <c r="B12" s="96">
        <f>'VSD Entry'!D10</f>
        <v>0</v>
      </c>
      <c r="C12" s="97">
        <f>'VSD Entry'!E10</f>
        <v>0</v>
      </c>
      <c r="D12" s="98">
        <f>'VSD Entry'!F10</f>
        <v>0</v>
      </c>
      <c r="E12" s="119" t="str">
        <f t="shared" si="0"/>
        <v/>
      </c>
      <c r="F12" s="112">
        <f>'VSD Entry'!N10</f>
        <v>0</v>
      </c>
      <c r="G12" s="118">
        <f>'VSD Entry'!H10</f>
        <v>0</v>
      </c>
      <c r="H12" s="96">
        <f>'VSD Entry'!G10</f>
        <v>0</v>
      </c>
      <c r="I12" s="99">
        <f>'VSD Entry'!R10</f>
        <v>0</v>
      </c>
      <c r="J12" s="119" t="str">
        <f t="shared" si="1"/>
        <v/>
      </c>
      <c r="K12" s="115" t="str">
        <f t="shared" si="3"/>
        <v/>
      </c>
      <c r="L12" s="105" t="str">
        <f t="shared" si="2"/>
        <v/>
      </c>
      <c r="M12"/>
      <c r="N12"/>
      <c r="O12"/>
    </row>
    <row r="13" spans="1:17" ht="32.25" customHeight="1" x14ac:dyDescent="0.25">
      <c r="A13" s="104">
        <f>'VSD Entry'!B11</f>
        <v>0</v>
      </c>
      <c r="B13" s="96">
        <f>'VSD Entry'!D11</f>
        <v>0</v>
      </c>
      <c r="C13" s="97">
        <f>'VSD Entry'!E11</f>
        <v>0</v>
      </c>
      <c r="D13" s="98">
        <f>'VSD Entry'!F11</f>
        <v>0</v>
      </c>
      <c r="E13" s="119" t="str">
        <f t="shared" si="0"/>
        <v/>
      </c>
      <c r="F13" s="112">
        <f>'VSD Entry'!N11</f>
        <v>0</v>
      </c>
      <c r="G13" s="118">
        <f>'VSD Entry'!H11</f>
        <v>0</v>
      </c>
      <c r="H13" s="96">
        <f>'VSD Entry'!G11</f>
        <v>0</v>
      </c>
      <c r="I13" s="99">
        <f>'VSD Entry'!R11</f>
        <v>0</v>
      </c>
      <c r="J13" s="119" t="str">
        <f t="shared" si="1"/>
        <v/>
      </c>
      <c r="K13" s="115" t="str">
        <f t="shared" si="3"/>
        <v/>
      </c>
      <c r="L13" s="105" t="str">
        <f t="shared" si="2"/>
        <v/>
      </c>
      <c r="M13"/>
      <c r="N13"/>
      <c r="O13"/>
    </row>
    <row r="14" spans="1:17" ht="32.25" customHeight="1" thickBot="1" x14ac:dyDescent="0.3">
      <c r="A14" s="106">
        <f>'VSD Entry'!B12</f>
        <v>0</v>
      </c>
      <c r="B14" s="107">
        <f>'VSD Entry'!D12</f>
        <v>0</v>
      </c>
      <c r="C14" s="108">
        <f>'VSD Entry'!E12</f>
        <v>0</v>
      </c>
      <c r="D14" s="109">
        <f>'VSD Entry'!F12</f>
        <v>0</v>
      </c>
      <c r="E14" s="121" t="str">
        <f t="shared" si="0"/>
        <v/>
      </c>
      <c r="F14" s="113">
        <f>'VSD Entry'!N12</f>
        <v>0</v>
      </c>
      <c r="G14" s="120">
        <f>'VSD Entry'!H12</f>
        <v>0</v>
      </c>
      <c r="H14" s="107">
        <f>'VSD Entry'!G12</f>
        <v>0</v>
      </c>
      <c r="I14" s="110">
        <f>'VSD Entry'!R12</f>
        <v>0</v>
      </c>
      <c r="J14" s="121" t="str">
        <f t="shared" si="1"/>
        <v/>
      </c>
      <c r="K14" s="116" t="str">
        <f t="shared" si="3"/>
        <v/>
      </c>
      <c r="L14" s="111" t="str">
        <f t="shared" si="2"/>
        <v/>
      </c>
      <c r="M14"/>
      <c r="N14"/>
      <c r="O14"/>
    </row>
    <row r="15" spans="1:17" ht="27.95" customHeight="1" thickBot="1" x14ac:dyDescent="0.3">
      <c r="B15" s="33"/>
      <c r="C15" s="33" t="s">
        <v>99</v>
      </c>
      <c r="D15" s="33"/>
      <c r="E15" s="42">
        <f>SUM(E7:E14)</f>
        <v>0</v>
      </c>
      <c r="F15" s="29"/>
      <c r="G15" s="29"/>
      <c r="H15" s="33"/>
      <c r="I15" s="33" t="s">
        <v>99</v>
      </c>
      <c r="J15" s="43">
        <f>SUM(J7:J14)</f>
        <v>0</v>
      </c>
      <c r="K15" s="30">
        <f>SUM(K7:K14)</f>
        <v>0</v>
      </c>
      <c r="L15"/>
      <c r="M15"/>
      <c r="N15"/>
      <c r="O15"/>
    </row>
    <row r="16" spans="1:17" ht="27.95" customHeight="1" thickBot="1" x14ac:dyDescent="0.3">
      <c r="B16" s="33"/>
      <c r="C16" s="33" t="s">
        <v>95</v>
      </c>
      <c r="D16" s="33"/>
      <c r="E16" s="40">
        <f>E15*Energy</f>
        <v>0</v>
      </c>
      <c r="F16" s="28"/>
      <c r="G16" s="34"/>
      <c r="H16" s="33"/>
      <c r="I16" s="33" t="s">
        <v>96</v>
      </c>
      <c r="J16" s="41">
        <f>J15*Energy</f>
        <v>0</v>
      </c>
      <c r="K16" s="34"/>
      <c r="L16" s="31"/>
      <c r="M16"/>
      <c r="N16"/>
      <c r="O16"/>
    </row>
    <row r="17" spans="5:15" ht="9.9499999999999993" customHeight="1" thickBot="1" x14ac:dyDescent="0.3">
      <c r="F17" s="27"/>
    </row>
    <row r="18" spans="5:15" ht="27.95" customHeight="1" thickBot="1" x14ac:dyDescent="0.3">
      <c r="J18" s="33" t="s">
        <v>100</v>
      </c>
      <c r="K18" s="238">
        <f>E16-J16</f>
        <v>0</v>
      </c>
      <c r="L18" s="239"/>
    </row>
    <row r="20" spans="5:15" x14ac:dyDescent="0.25">
      <c r="H20" s="236" t="s">
        <v>104</v>
      </c>
      <c r="I20" s="236"/>
      <c r="J20" s="236"/>
      <c r="K20" s="248">
        <f>CustomerName</f>
        <v>0</v>
      </c>
      <c r="L20" s="248"/>
    </row>
    <row r="21" spans="5:15" x14ac:dyDescent="0.25">
      <c r="H21" s="236" t="s">
        <v>105</v>
      </c>
      <c r="I21" s="236"/>
      <c r="J21" s="236"/>
      <c r="K21" s="237">
        <f ca="1">TODAY()</f>
        <v>45862</v>
      </c>
      <c r="L21" s="237"/>
    </row>
    <row r="22" spans="5:15" x14ac:dyDescent="0.25">
      <c r="E22"/>
      <c r="G22"/>
      <c r="H22"/>
      <c r="I22"/>
      <c r="J22"/>
      <c r="K22"/>
      <c r="L22"/>
      <c r="M22"/>
      <c r="N22"/>
      <c r="O22"/>
    </row>
    <row r="23" spans="5:15" x14ac:dyDescent="0.25">
      <c r="E23"/>
      <c r="G23"/>
      <c r="H23"/>
      <c r="I23"/>
      <c r="J23"/>
      <c r="K23"/>
      <c r="L23"/>
      <c r="M23"/>
      <c r="N23"/>
      <c r="O23"/>
    </row>
    <row r="24" spans="5:15" x14ac:dyDescent="0.25">
      <c r="E24"/>
      <c r="G24"/>
      <c r="H24"/>
      <c r="I24"/>
      <c r="J24"/>
      <c r="K24"/>
      <c r="L24"/>
      <c r="M24"/>
      <c r="N24"/>
      <c r="O24"/>
    </row>
    <row r="25" spans="5:15" x14ac:dyDescent="0.25">
      <c r="E25"/>
      <c r="G25"/>
      <c r="H25"/>
      <c r="I25"/>
      <c r="J25"/>
      <c r="K25"/>
      <c r="L25"/>
      <c r="M25"/>
      <c r="N25"/>
      <c r="O25"/>
    </row>
    <row r="26" spans="5:15" x14ac:dyDescent="0.25">
      <c r="E26"/>
      <c r="G26"/>
      <c r="H26"/>
      <c r="I26"/>
      <c r="J26"/>
      <c r="K26"/>
      <c r="L26"/>
      <c r="M26"/>
      <c r="N26"/>
      <c r="O26"/>
    </row>
    <row r="27" spans="5:15" x14ac:dyDescent="0.25">
      <c r="E27"/>
      <c r="G27"/>
      <c r="H27"/>
      <c r="I27"/>
      <c r="J27"/>
      <c r="K27"/>
      <c r="L27"/>
      <c r="M27"/>
      <c r="N27"/>
      <c r="O27"/>
    </row>
    <row r="28" spans="5:15" x14ac:dyDescent="0.25">
      <c r="E28"/>
      <c r="G28"/>
      <c r="H28"/>
      <c r="I28"/>
      <c r="J28"/>
      <c r="K28"/>
      <c r="L28"/>
      <c r="M28"/>
      <c r="N28"/>
      <c r="O28"/>
    </row>
    <row r="29" spans="5:15" x14ac:dyDescent="0.25">
      <c r="E29"/>
      <c r="G29"/>
      <c r="H29"/>
      <c r="I29"/>
      <c r="J29"/>
      <c r="K29"/>
      <c r="L29"/>
      <c r="M29"/>
      <c r="N29"/>
      <c r="O29"/>
    </row>
    <row r="30" spans="5:15" x14ac:dyDescent="0.25">
      <c r="E30"/>
      <c r="G30"/>
      <c r="H30"/>
      <c r="I30"/>
      <c r="J30"/>
      <c r="K30"/>
      <c r="L30"/>
      <c r="M30"/>
      <c r="N30"/>
      <c r="O30"/>
    </row>
    <row r="31" spans="5:15" x14ac:dyDescent="0.25">
      <c r="E31"/>
      <c r="G31"/>
      <c r="H31"/>
      <c r="I31"/>
      <c r="J31"/>
      <c r="K31"/>
      <c r="L31"/>
      <c r="M31"/>
      <c r="N31"/>
      <c r="O31"/>
    </row>
  </sheetData>
  <sheetProtection sheet="1" objects="1" scenarios="1" selectLockedCells="1"/>
  <mergeCells count="9">
    <mergeCell ref="H21:J21"/>
    <mergeCell ref="K21:L21"/>
    <mergeCell ref="K18:L18"/>
    <mergeCell ref="A1:L1"/>
    <mergeCell ref="A5:E5"/>
    <mergeCell ref="K5:L5"/>
    <mergeCell ref="G5:J5"/>
    <mergeCell ref="H20:J20"/>
    <mergeCell ref="K20:L20"/>
  </mergeCells>
  <printOptions horizontalCentered="1"/>
  <pageMargins left="0.25" right="0.25" top="0.5" bottom="0.5" header="0.3" footer="0.3"/>
  <pageSetup scale="9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J32"/>
  <sheetViews>
    <sheetView workbookViewId="0">
      <selection activeCell="C3" sqref="C3"/>
    </sheetView>
  </sheetViews>
  <sheetFormatPr defaultColWidth="22.7109375" defaultRowHeight="15" x14ac:dyDescent="0.25"/>
  <cols>
    <col min="1" max="1" width="43.28515625" customWidth="1"/>
    <col min="2" max="2" width="23.140625" customWidth="1"/>
    <col min="3" max="3" width="18" customWidth="1"/>
    <col min="4" max="4" width="8.42578125" customWidth="1"/>
    <col min="5" max="5" width="16.5703125" bestFit="1" customWidth="1"/>
    <col min="6" max="7" width="16.85546875" customWidth="1"/>
    <col min="8" max="8" width="7" bestFit="1" customWidth="1"/>
    <col min="9" max="10" width="11" bestFit="1" customWidth="1"/>
    <col min="11" max="11" width="10.85546875" customWidth="1"/>
  </cols>
  <sheetData>
    <row r="1" spans="1:10" ht="30" x14ac:dyDescent="0.25">
      <c r="A1" s="21" t="s">
        <v>62</v>
      </c>
      <c r="B1" s="21" t="s">
        <v>39</v>
      </c>
      <c r="C1" s="22" t="s">
        <v>131</v>
      </c>
      <c r="E1" t="s">
        <v>143</v>
      </c>
      <c r="F1" s="137" t="s">
        <v>144</v>
      </c>
      <c r="G1" s="137" t="s">
        <v>144</v>
      </c>
      <c r="H1" s="12" t="s">
        <v>16</v>
      </c>
      <c r="I1" s="12" t="s">
        <v>61</v>
      </c>
      <c r="J1">
        <v>0.746</v>
      </c>
    </row>
    <row r="2" spans="1:10" x14ac:dyDescent="0.25">
      <c r="A2" s="89" t="s">
        <v>108</v>
      </c>
      <c r="B2" s="82" t="s">
        <v>118</v>
      </c>
      <c r="C2" s="100">
        <v>0.249</v>
      </c>
      <c r="E2">
        <f>'VSD Entry'!C29</f>
        <v>1</v>
      </c>
      <c r="F2" s="46">
        <f>'VSD Entry'!C30</f>
        <v>400</v>
      </c>
      <c r="G2" s="46">
        <f>'VSD Entry'!C31</f>
        <v>200</v>
      </c>
      <c r="H2">
        <v>1</v>
      </c>
      <c r="I2" s="23" t="s">
        <v>90</v>
      </c>
      <c r="J2" s="25">
        <v>0.75</v>
      </c>
    </row>
    <row r="3" spans="1:10" x14ac:dyDescent="0.25">
      <c r="A3" s="89" t="s">
        <v>109</v>
      </c>
      <c r="B3" s="82" t="s">
        <v>119</v>
      </c>
      <c r="C3" s="100">
        <v>0.53500000000000003</v>
      </c>
      <c r="E3">
        <f>'VSD Entry'!D29</f>
        <v>1.5</v>
      </c>
      <c r="F3" s="46">
        <f>'VSD Entry'!D30</f>
        <v>400</v>
      </c>
      <c r="G3" s="46">
        <f>'VSD Entry'!D31</f>
        <v>200</v>
      </c>
      <c r="H3">
        <v>2</v>
      </c>
    </row>
    <row r="4" spans="1:10" x14ac:dyDescent="0.25">
      <c r="A4" s="89" t="s">
        <v>110</v>
      </c>
      <c r="B4" s="82" t="s">
        <v>120</v>
      </c>
      <c r="C4" s="100">
        <v>0.22700000000000001</v>
      </c>
      <c r="E4">
        <f>'VSD Entry'!E29</f>
        <v>2</v>
      </c>
      <c r="F4" s="46">
        <f>'VSD Entry'!E30</f>
        <v>400</v>
      </c>
      <c r="G4" s="46">
        <f>'VSD Entry'!E31</f>
        <v>200</v>
      </c>
      <c r="H4">
        <v>3</v>
      </c>
    </row>
    <row r="5" spans="1:10" x14ac:dyDescent="0.25">
      <c r="A5" s="89" t="s">
        <v>111</v>
      </c>
      <c r="B5" s="82" t="s">
        <v>121</v>
      </c>
      <c r="C5" s="100">
        <v>0.17899999999999999</v>
      </c>
      <c r="E5">
        <f>'VSD Entry'!F29</f>
        <v>3</v>
      </c>
      <c r="F5" s="46">
        <f>'VSD Entry'!F30</f>
        <v>400</v>
      </c>
      <c r="G5" s="46">
        <f>'VSD Entry'!F31</f>
        <v>200</v>
      </c>
      <c r="H5">
        <v>4</v>
      </c>
    </row>
    <row r="6" spans="1:10" x14ac:dyDescent="0.25">
      <c r="A6" s="89" t="s">
        <v>112</v>
      </c>
      <c r="B6" s="82" t="s">
        <v>122</v>
      </c>
      <c r="C6" s="100">
        <v>9.1999999999999998E-2</v>
      </c>
      <c r="E6">
        <f>'VSD Entry'!G29</f>
        <v>5</v>
      </c>
      <c r="F6" s="46">
        <f>'VSD Entry'!G30</f>
        <v>600</v>
      </c>
      <c r="G6" s="46">
        <f>'VSD Entry'!G31</f>
        <v>300</v>
      </c>
      <c r="H6">
        <v>5</v>
      </c>
    </row>
    <row r="7" spans="1:10" x14ac:dyDescent="0.25">
      <c r="A7" s="89" t="s">
        <v>113</v>
      </c>
      <c r="B7" s="82" t="s">
        <v>123</v>
      </c>
      <c r="C7" s="100">
        <v>0.25800000000000001</v>
      </c>
      <c r="E7">
        <f>'VSD Entry'!H29</f>
        <v>7.5</v>
      </c>
      <c r="F7" s="46">
        <f>'VSD Entry'!H30</f>
        <v>750</v>
      </c>
      <c r="G7" s="46">
        <f>'VSD Entry'!H31</f>
        <v>375</v>
      </c>
      <c r="H7">
        <v>6</v>
      </c>
    </row>
    <row r="8" spans="1:10" x14ac:dyDescent="0.25">
      <c r="A8" s="89" t="s">
        <v>124</v>
      </c>
      <c r="B8" s="82" t="s">
        <v>128</v>
      </c>
      <c r="C8" s="100">
        <v>0.432</v>
      </c>
      <c r="E8">
        <f>'VSD Entry'!I29</f>
        <v>10</v>
      </c>
      <c r="F8" s="46">
        <f>'VSD Entry'!I30</f>
        <v>1000</v>
      </c>
      <c r="G8" s="46">
        <f>'VSD Entry'!I31</f>
        <v>500</v>
      </c>
      <c r="H8">
        <v>7</v>
      </c>
    </row>
    <row r="9" spans="1:10" x14ac:dyDescent="0.25">
      <c r="A9" s="89" t="s">
        <v>125</v>
      </c>
      <c r="B9" s="82" t="s">
        <v>129</v>
      </c>
      <c r="C9" s="100">
        <v>0.432</v>
      </c>
      <c r="E9">
        <f>'VSD Entry'!J29</f>
        <v>15</v>
      </c>
      <c r="F9" s="46">
        <f>'VSD Entry'!J30</f>
        <v>1250</v>
      </c>
      <c r="G9" s="46">
        <f>'VSD Entry'!J31</f>
        <v>625</v>
      </c>
      <c r="H9">
        <v>8</v>
      </c>
    </row>
    <row r="10" spans="1:10" x14ac:dyDescent="0.25">
      <c r="A10" s="89" t="s">
        <v>126</v>
      </c>
      <c r="B10" s="82" t="s">
        <v>130</v>
      </c>
      <c r="C10" s="100">
        <v>0.48199999999999998</v>
      </c>
      <c r="E10">
        <f>'VSD Entry'!K29</f>
        <v>20</v>
      </c>
      <c r="F10" s="46">
        <f>'VSD Entry'!K30</f>
        <v>1600</v>
      </c>
      <c r="G10" s="46">
        <f>'VSD Entry'!K31</f>
        <v>800</v>
      </c>
      <c r="H10">
        <v>9</v>
      </c>
    </row>
    <row r="11" spans="1:10" x14ac:dyDescent="0.25">
      <c r="E11">
        <f>'VSD Entry'!L29</f>
        <v>25</v>
      </c>
      <c r="F11" s="46">
        <f>'VSD Entry'!L30</f>
        <v>2000</v>
      </c>
      <c r="G11" s="46">
        <f>'VSD Entry'!L31</f>
        <v>1000</v>
      </c>
      <c r="H11">
        <v>10</v>
      </c>
    </row>
    <row r="12" spans="1:10" ht="30" x14ac:dyDescent="0.25">
      <c r="A12" s="12" t="s">
        <v>44</v>
      </c>
      <c r="B12" s="12" t="s">
        <v>39</v>
      </c>
      <c r="C12" s="12" t="s">
        <v>40</v>
      </c>
      <c r="D12" s="12"/>
      <c r="E12">
        <f>'VSD Entry'!M29</f>
        <v>30</v>
      </c>
      <c r="F12" s="46">
        <f>'VSD Entry'!M30</f>
        <v>2400</v>
      </c>
      <c r="G12" s="46">
        <f>'VSD Entry'!M31</f>
        <v>1200</v>
      </c>
      <c r="H12">
        <v>11</v>
      </c>
    </row>
    <row r="13" spans="1:10" x14ac:dyDescent="0.25">
      <c r="A13" t="s">
        <v>37</v>
      </c>
      <c r="B13" s="139" t="s">
        <v>13</v>
      </c>
      <c r="C13" t="s">
        <v>41</v>
      </c>
      <c r="E13">
        <f>'VSD Entry'!N29</f>
        <v>40</v>
      </c>
      <c r="F13" s="46">
        <f>'VSD Entry'!N30</f>
        <v>3000</v>
      </c>
      <c r="G13" s="46">
        <f>'VSD Entry'!N31</f>
        <v>1500</v>
      </c>
      <c r="H13">
        <v>12</v>
      </c>
    </row>
    <row r="14" spans="1:10" x14ac:dyDescent="0.25">
      <c r="A14" t="s">
        <v>51</v>
      </c>
      <c r="B14" s="139" t="s">
        <v>145</v>
      </c>
      <c r="C14" t="s">
        <v>42</v>
      </c>
      <c r="E14">
        <f>'VSD Entry'!O29</f>
        <v>50</v>
      </c>
      <c r="F14" s="46">
        <f>'VSD Entry'!O30</f>
        <v>3500</v>
      </c>
      <c r="G14" s="46">
        <f>'VSD Entry'!O31</f>
        <v>1750</v>
      </c>
      <c r="H14">
        <v>13</v>
      </c>
    </row>
    <row r="15" spans="1:10" x14ac:dyDescent="0.25">
      <c r="A15" t="s">
        <v>38</v>
      </c>
      <c r="B15" s="139" t="s">
        <v>8</v>
      </c>
      <c r="C15" t="s">
        <v>43</v>
      </c>
      <c r="E15">
        <f>'VSD Entry'!P29</f>
        <v>60</v>
      </c>
      <c r="F15" s="46">
        <f>'VSD Entry'!P30</f>
        <v>4000</v>
      </c>
      <c r="G15" s="46">
        <f>'VSD Entry'!P31</f>
        <v>2000</v>
      </c>
      <c r="H15">
        <v>14</v>
      </c>
    </row>
    <row r="16" spans="1:10" x14ac:dyDescent="0.25">
      <c r="C16" t="s">
        <v>52</v>
      </c>
      <c r="E16">
        <f>'VSD Entry'!Q29</f>
        <v>75</v>
      </c>
      <c r="F16" s="46">
        <f>'VSD Entry'!Q30</f>
        <v>5000</v>
      </c>
      <c r="G16" s="46">
        <f>'VSD Entry'!Q31</f>
        <v>2500</v>
      </c>
      <c r="H16">
        <v>15</v>
      </c>
    </row>
    <row r="17" spans="4:8" x14ac:dyDescent="0.25">
      <c r="E17">
        <f>'VSD Entry'!R29</f>
        <v>100</v>
      </c>
      <c r="F17" s="46">
        <f>'VSD Entry'!R30</f>
        <v>6000</v>
      </c>
      <c r="G17" s="46">
        <f>'VSD Entry'!R31</f>
        <v>3000</v>
      </c>
      <c r="H17">
        <v>16</v>
      </c>
    </row>
    <row r="18" spans="4:8" x14ac:dyDescent="0.25">
      <c r="E18">
        <f>'VSD Entry'!S29</f>
        <v>125</v>
      </c>
      <c r="F18" s="46">
        <f>'VSD Entry'!S30</f>
        <v>7000</v>
      </c>
      <c r="G18" s="46">
        <f>'VSD Entry'!S31</f>
        <v>3500</v>
      </c>
      <c r="H18">
        <v>17</v>
      </c>
    </row>
    <row r="19" spans="4:8" x14ac:dyDescent="0.25">
      <c r="E19">
        <f>'VSD Entry'!T29</f>
        <v>150</v>
      </c>
      <c r="F19" s="46">
        <f>'VSD Entry'!T30</f>
        <v>7000</v>
      </c>
      <c r="G19" s="46">
        <f>'VSD Entry'!T31</f>
        <v>3500</v>
      </c>
      <c r="H19">
        <v>18</v>
      </c>
    </row>
    <row r="20" spans="4:8" x14ac:dyDescent="0.25">
      <c r="E20">
        <f>'VSD Entry'!U29</f>
        <v>200</v>
      </c>
      <c r="F20" s="46">
        <f>'VSD Entry'!U30</f>
        <v>8000</v>
      </c>
      <c r="G20" s="46">
        <f>'VSD Entry'!U31</f>
        <v>4000</v>
      </c>
      <c r="H20">
        <v>19</v>
      </c>
    </row>
    <row r="21" spans="4:8" x14ac:dyDescent="0.25">
      <c r="D21" s="24"/>
      <c r="E21" s="24"/>
      <c r="F21" s="24"/>
      <c r="G21" s="24"/>
      <c r="H21">
        <v>20</v>
      </c>
    </row>
    <row r="22" spans="4:8" x14ac:dyDescent="0.25">
      <c r="D22" s="81"/>
      <c r="E22" s="81"/>
      <c r="F22" s="81"/>
      <c r="G22" s="81"/>
      <c r="H22">
        <v>21</v>
      </c>
    </row>
    <row r="23" spans="4:8" x14ac:dyDescent="0.25">
      <c r="D23" s="24"/>
      <c r="E23" s="24"/>
      <c r="F23" s="24"/>
      <c r="G23" s="24"/>
      <c r="H23">
        <v>22</v>
      </c>
    </row>
    <row r="24" spans="4:8" x14ac:dyDescent="0.25">
      <c r="D24" s="81"/>
      <c r="E24" s="81"/>
      <c r="F24" s="81"/>
      <c r="G24" s="81"/>
      <c r="H24">
        <v>23</v>
      </c>
    </row>
    <row r="25" spans="4:8" x14ac:dyDescent="0.25">
      <c r="D25" s="24"/>
      <c r="H25">
        <v>24</v>
      </c>
    </row>
    <row r="26" spans="4:8" x14ac:dyDescent="0.25">
      <c r="D26" s="87"/>
      <c r="H26">
        <v>25</v>
      </c>
    </row>
    <row r="27" spans="4:8" x14ac:dyDescent="0.25">
      <c r="D27" s="88"/>
      <c r="H27">
        <v>26</v>
      </c>
    </row>
    <row r="28" spans="4:8" x14ac:dyDescent="0.25">
      <c r="D28" s="88"/>
    </row>
    <row r="29" spans="4:8" x14ac:dyDescent="0.25">
      <c r="D29" s="88"/>
    </row>
    <row r="30" spans="4:8" x14ac:dyDescent="0.25">
      <c r="D30" s="88"/>
    </row>
    <row r="31" spans="4:8" x14ac:dyDescent="0.25">
      <c r="D31" s="88"/>
    </row>
    <row r="32" spans="4:8" x14ac:dyDescent="0.25">
      <c r="D32" s="88"/>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pageSetUpPr fitToPage="1"/>
  </sheetPr>
  <dimension ref="B4:M46"/>
  <sheetViews>
    <sheetView topLeftCell="A19" workbookViewId="0"/>
  </sheetViews>
  <sheetFormatPr defaultRowHeight="15" x14ac:dyDescent="0.25"/>
  <cols>
    <col min="1" max="1" width="3.42578125" customWidth="1"/>
    <col min="2" max="6" width="21" customWidth="1"/>
    <col min="9" max="9" width="4.140625" customWidth="1"/>
  </cols>
  <sheetData>
    <row r="4" spans="2:13" ht="21" x14ac:dyDescent="0.35">
      <c r="D4" s="250">
        <f>CustomerName</f>
        <v>0</v>
      </c>
      <c r="E4" s="250"/>
    </row>
    <row r="6" spans="2:13" x14ac:dyDescent="0.25">
      <c r="D6" s="251">
        <f>CustomerInstallAddress</f>
        <v>0</v>
      </c>
      <c r="E6" s="251"/>
    </row>
    <row r="8" spans="2:13" x14ac:dyDescent="0.25">
      <c r="B8" s="249" t="s">
        <v>64</v>
      </c>
      <c r="C8" s="249"/>
      <c r="D8" s="249"/>
      <c r="E8" s="249"/>
      <c r="F8" s="249"/>
      <c r="G8" s="249"/>
      <c r="H8" s="249"/>
      <c r="I8" s="249"/>
      <c r="J8" s="47"/>
      <c r="K8" s="47"/>
      <c r="L8" s="47"/>
      <c r="M8" s="47"/>
    </row>
    <row r="9" spans="2:13" ht="15.75" x14ac:dyDescent="0.25">
      <c r="C9" s="49"/>
      <c r="D9" s="50" t="s">
        <v>65</v>
      </c>
      <c r="E9" s="50" t="s">
        <v>66</v>
      </c>
      <c r="F9" s="50" t="s">
        <v>67</v>
      </c>
    </row>
    <row r="10" spans="2:13" ht="15.75" x14ac:dyDescent="0.25">
      <c r="C10" s="51" t="s">
        <v>68</v>
      </c>
      <c r="D10" s="52">
        <f>VSDSavingsOld</f>
        <v>0</v>
      </c>
      <c r="E10" s="52">
        <f>VSDSavingsNew</f>
        <v>0</v>
      </c>
      <c r="F10" s="53">
        <f>D10-E10</f>
        <v>0</v>
      </c>
    </row>
    <row r="11" spans="2:13" ht="15.75" x14ac:dyDescent="0.25">
      <c r="C11" s="54" t="s">
        <v>69</v>
      </c>
      <c r="D11" s="55">
        <v>0</v>
      </c>
      <c r="E11" s="55">
        <v>0</v>
      </c>
      <c r="F11" s="55">
        <f>D11-E11</f>
        <v>0</v>
      </c>
    </row>
    <row r="12" spans="2:13" ht="15.75" x14ac:dyDescent="0.25">
      <c r="C12" s="54" t="s">
        <v>70</v>
      </c>
      <c r="D12" s="68">
        <f>VSDkWhOld</f>
        <v>0</v>
      </c>
      <c r="E12" s="68">
        <f>VSDkWhNew</f>
        <v>0</v>
      </c>
      <c r="F12" s="56">
        <f>D12-E12</f>
        <v>0</v>
      </c>
    </row>
    <row r="14" spans="2:13" x14ac:dyDescent="0.25">
      <c r="E14">
        <v>0</v>
      </c>
      <c r="F14" s="44">
        <f>-F32</f>
        <v>0</v>
      </c>
    </row>
    <row r="15" spans="2:13" x14ac:dyDescent="0.25">
      <c r="D15" s="57">
        <f>F16</f>
        <v>0</v>
      </c>
      <c r="E15" s="45" t="s">
        <v>71</v>
      </c>
      <c r="F15" s="46">
        <f>F10</f>
        <v>0</v>
      </c>
    </row>
    <row r="16" spans="2:13" x14ac:dyDescent="0.25">
      <c r="D16" s="57">
        <f>D15+F16</f>
        <v>0</v>
      </c>
      <c r="E16" s="45" t="s">
        <v>72</v>
      </c>
      <c r="F16" s="46">
        <f>F15</f>
        <v>0</v>
      </c>
    </row>
    <row r="17" spans="2:9" x14ac:dyDescent="0.25">
      <c r="D17" s="57">
        <f>D16+F17</f>
        <v>0</v>
      </c>
      <c r="E17" s="45" t="s">
        <v>73</v>
      </c>
      <c r="F17" s="46">
        <f>F16</f>
        <v>0</v>
      </c>
    </row>
    <row r="18" spans="2:9" x14ac:dyDescent="0.25">
      <c r="D18" s="57">
        <f>D17+F18</f>
        <v>0</v>
      </c>
      <c r="E18" s="45" t="s">
        <v>74</v>
      </c>
      <c r="F18" s="46">
        <f t="shared" ref="F18:F24" si="0">F17</f>
        <v>0</v>
      </c>
    </row>
    <row r="19" spans="2:9" x14ac:dyDescent="0.25">
      <c r="D19" s="57">
        <f>D18+F19</f>
        <v>0</v>
      </c>
      <c r="E19" s="45" t="s">
        <v>75</v>
      </c>
      <c r="F19" s="46">
        <f t="shared" si="0"/>
        <v>0</v>
      </c>
    </row>
    <row r="20" spans="2:9" x14ac:dyDescent="0.25">
      <c r="E20">
        <v>6</v>
      </c>
      <c r="F20" s="46">
        <f t="shared" si="0"/>
        <v>0</v>
      </c>
    </row>
    <row r="21" spans="2:9" x14ac:dyDescent="0.25">
      <c r="E21">
        <v>7</v>
      </c>
      <c r="F21" s="46">
        <f t="shared" si="0"/>
        <v>0</v>
      </c>
    </row>
    <row r="22" spans="2:9" x14ac:dyDescent="0.25">
      <c r="E22">
        <v>8</v>
      </c>
      <c r="F22" s="46">
        <f t="shared" si="0"/>
        <v>0</v>
      </c>
    </row>
    <row r="23" spans="2:9" x14ac:dyDescent="0.25">
      <c r="E23">
        <v>9</v>
      </c>
      <c r="F23" s="46">
        <f t="shared" si="0"/>
        <v>0</v>
      </c>
    </row>
    <row r="24" spans="2:9" x14ac:dyDescent="0.25">
      <c r="E24">
        <v>10</v>
      </c>
      <c r="F24" s="46">
        <f t="shared" si="0"/>
        <v>0</v>
      </c>
    </row>
    <row r="28" spans="2:9" x14ac:dyDescent="0.25">
      <c r="B28" s="249" t="s">
        <v>76</v>
      </c>
      <c r="C28" s="249"/>
      <c r="D28" s="249"/>
      <c r="E28" s="249"/>
      <c r="F28" s="249"/>
      <c r="G28" s="249"/>
      <c r="H28" s="249"/>
      <c r="I28" s="249"/>
    </row>
    <row r="30" spans="2:9" ht="15.75" x14ac:dyDescent="0.25">
      <c r="C30" s="51" t="s">
        <v>77</v>
      </c>
      <c r="D30" s="58"/>
      <c r="E30" s="58"/>
      <c r="F30" s="59">
        <f>SUM('VSD Entry'!R5:S12)</f>
        <v>0</v>
      </c>
    </row>
    <row r="31" spans="2:9" ht="15.75" x14ac:dyDescent="0.25">
      <c r="C31" s="54" t="s">
        <v>78</v>
      </c>
      <c r="D31" s="60"/>
      <c r="E31" s="60"/>
      <c r="F31" s="61">
        <f>'VSD Entry'!VSDRebate</f>
        <v>0</v>
      </c>
    </row>
    <row r="32" spans="2:9" ht="15.75" x14ac:dyDescent="0.25">
      <c r="C32" s="54" t="s">
        <v>79</v>
      </c>
      <c r="D32" s="60"/>
      <c r="E32" s="60"/>
      <c r="F32" s="62">
        <f>F30+F31</f>
        <v>0</v>
      </c>
    </row>
    <row r="33" spans="2:9" ht="15.75" x14ac:dyDescent="0.25">
      <c r="C33" s="54" t="s">
        <v>80</v>
      </c>
      <c r="D33" s="60"/>
      <c r="E33" s="60"/>
      <c r="F33" s="63" t="str">
        <f>IF(ISERROR(F32/F10),"",F32/F10)</f>
        <v/>
      </c>
    </row>
    <row r="34" spans="2:9" ht="15.75" x14ac:dyDescent="0.25">
      <c r="C34" s="54" t="s">
        <v>81</v>
      </c>
      <c r="D34" s="60"/>
      <c r="E34" s="60"/>
      <c r="F34" s="64" t="str">
        <f>IF(ISERROR(IRR(F14:F24)),"",IRR(F14:F24))</f>
        <v/>
      </c>
    </row>
    <row r="37" spans="2:9" x14ac:dyDescent="0.25">
      <c r="B37" s="249" t="s">
        <v>82</v>
      </c>
      <c r="C37" s="249"/>
      <c r="D37" s="249"/>
      <c r="E37" s="249"/>
      <c r="F37" s="249"/>
      <c r="G37" s="249"/>
      <c r="H37" s="249"/>
      <c r="I37" s="249"/>
    </row>
    <row r="39" spans="2:9" ht="15.75" x14ac:dyDescent="0.25">
      <c r="B39" s="49"/>
      <c r="C39" s="49"/>
      <c r="D39" s="65" t="s">
        <v>83</v>
      </c>
      <c r="E39" s="66">
        <f>F12*1.55</f>
        <v>0</v>
      </c>
      <c r="F39" s="49" t="s">
        <v>84</v>
      </c>
      <c r="G39" s="49"/>
    </row>
    <row r="40" spans="2:9" ht="15.75" x14ac:dyDescent="0.25">
      <c r="B40" s="49"/>
      <c r="C40" s="49"/>
      <c r="D40" s="49"/>
      <c r="E40" s="49"/>
      <c r="F40" s="49"/>
      <c r="G40" s="49"/>
    </row>
    <row r="41" spans="2:9" ht="15.75" x14ac:dyDescent="0.25">
      <c r="B41" s="49" t="s">
        <v>85</v>
      </c>
      <c r="C41" s="49"/>
      <c r="D41" s="49"/>
      <c r="E41" s="49"/>
      <c r="F41" s="49"/>
      <c r="G41" s="49"/>
    </row>
    <row r="42" spans="2:9" ht="15.75" x14ac:dyDescent="0.25">
      <c r="B42" s="49"/>
      <c r="C42" s="71">
        <f>E39*0.05</f>
        <v>0</v>
      </c>
      <c r="D42" s="49" t="s">
        <v>86</v>
      </c>
      <c r="E42" s="49"/>
      <c r="F42" s="49"/>
      <c r="G42" s="49"/>
    </row>
    <row r="43" spans="2:9" ht="15.75" x14ac:dyDescent="0.25">
      <c r="B43" s="49"/>
      <c r="C43" s="69">
        <f>C42/522</f>
        <v>0</v>
      </c>
      <c r="D43" s="49" t="s">
        <v>87</v>
      </c>
      <c r="E43" s="49"/>
      <c r="F43" s="49"/>
      <c r="G43" s="49"/>
    </row>
    <row r="44" spans="2:9" ht="15.75" x14ac:dyDescent="0.25">
      <c r="B44" s="49"/>
      <c r="C44" s="70">
        <f>E39/269433</f>
        <v>0</v>
      </c>
      <c r="D44" s="49" t="s">
        <v>88</v>
      </c>
      <c r="E44" s="49"/>
      <c r="F44" s="49"/>
      <c r="G44" s="49"/>
    </row>
    <row r="45" spans="2:9" ht="15.75" x14ac:dyDescent="0.25">
      <c r="B45" s="49"/>
      <c r="C45" s="49"/>
      <c r="D45" s="49"/>
      <c r="E45" s="49"/>
      <c r="F45" s="49"/>
      <c r="G45" s="49"/>
    </row>
    <row r="46" spans="2:9" ht="16.5" thickBot="1" x14ac:dyDescent="0.3">
      <c r="B46" s="67"/>
      <c r="C46" s="67"/>
      <c r="D46" s="67"/>
      <c r="E46" s="67"/>
      <c r="F46" s="67"/>
      <c r="G46" s="67"/>
      <c r="H46" s="48"/>
      <c r="I46" s="48"/>
    </row>
  </sheetData>
  <sheetProtection sheet="1" objects="1" scenarios="1" selectLockedCells="1"/>
  <mergeCells count="5">
    <mergeCell ref="B37:I37"/>
    <mergeCell ref="D4:E4"/>
    <mergeCell ref="D6:E6"/>
    <mergeCell ref="B8:I8"/>
    <mergeCell ref="B28:I28"/>
  </mergeCells>
  <pageMargins left="0.25" right="0.25" top="0.75" bottom="0.75" header="0.3" footer="0.3"/>
  <pageSetup scale="7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pageSetUpPr fitToPage="1"/>
  </sheetPr>
  <dimension ref="A5:L78"/>
  <sheetViews>
    <sheetView showGridLines="0" zoomScaleNormal="100" workbookViewId="0">
      <selection activeCell="Q68" sqref="Q68"/>
    </sheetView>
  </sheetViews>
  <sheetFormatPr defaultColWidth="9.140625" defaultRowHeight="9" x14ac:dyDescent="0.15"/>
  <cols>
    <col min="1" max="12" width="9.140625" style="17"/>
    <col min="13" max="13" width="4.28515625" style="17" customWidth="1"/>
    <col min="14" max="16384" width="9.140625" style="17"/>
  </cols>
  <sheetData>
    <row r="5" spans="1:1" ht="12" x14ac:dyDescent="0.2">
      <c r="A5" s="16" t="s">
        <v>53</v>
      </c>
    </row>
    <row r="6" spans="1:1" ht="12" x14ac:dyDescent="0.2">
      <c r="A6" s="18"/>
    </row>
    <row r="7" spans="1:1" ht="12" x14ac:dyDescent="0.2">
      <c r="A7" s="18"/>
    </row>
    <row r="8" spans="1:1" ht="9.9499999999999993" customHeight="1" x14ac:dyDescent="0.2">
      <c r="A8" s="18"/>
    </row>
    <row r="9" spans="1:1" ht="12" x14ac:dyDescent="0.2">
      <c r="A9" s="16" t="s">
        <v>23</v>
      </c>
    </row>
    <row r="10" spans="1:1" ht="12" x14ac:dyDescent="0.2">
      <c r="A10" s="18"/>
    </row>
    <row r="11" spans="1:1" ht="12" x14ac:dyDescent="0.2">
      <c r="A11" s="18"/>
    </row>
    <row r="12" spans="1:1" ht="12" x14ac:dyDescent="0.2">
      <c r="A12" s="18"/>
    </row>
    <row r="13" spans="1:1" ht="12" x14ac:dyDescent="0.2">
      <c r="A13" s="18"/>
    </row>
    <row r="14" spans="1:1" ht="13.7" customHeight="1" x14ac:dyDescent="0.2">
      <c r="A14" s="16" t="s">
        <v>22</v>
      </c>
    </row>
    <row r="15" spans="1:1" ht="12" x14ac:dyDescent="0.2">
      <c r="A15" s="18"/>
    </row>
    <row r="16" spans="1:1" ht="12" x14ac:dyDescent="0.2">
      <c r="A16" s="18"/>
    </row>
    <row r="17" spans="1:1" ht="13.7" customHeight="1" x14ac:dyDescent="0.2">
      <c r="A17" s="16" t="s">
        <v>54</v>
      </c>
    </row>
    <row r="18" spans="1:1" ht="12" x14ac:dyDescent="0.2">
      <c r="A18" s="18"/>
    </row>
    <row r="19" spans="1:1" ht="12" x14ac:dyDescent="0.2">
      <c r="A19" s="18"/>
    </row>
    <row r="20" spans="1:1" ht="12" x14ac:dyDescent="0.2">
      <c r="A20" s="18"/>
    </row>
    <row r="21" spans="1:1" ht="12" x14ac:dyDescent="0.2">
      <c r="A21" s="18"/>
    </row>
    <row r="22" spans="1:1" ht="6" customHeight="1" x14ac:dyDescent="0.2">
      <c r="A22" s="18"/>
    </row>
    <row r="23" spans="1:1" ht="7.5" customHeight="1" x14ac:dyDescent="0.2">
      <c r="A23" s="18"/>
    </row>
    <row r="24" spans="1:1" ht="12" x14ac:dyDescent="0.2">
      <c r="A24" s="16" t="s">
        <v>21</v>
      </c>
    </row>
    <row r="25" spans="1:1" ht="13.7" customHeight="1" x14ac:dyDescent="0.2">
      <c r="A25" s="18"/>
    </row>
    <row r="26" spans="1:1" ht="12" x14ac:dyDescent="0.2">
      <c r="A26" s="18"/>
    </row>
    <row r="27" spans="1:1" ht="12" x14ac:dyDescent="0.2">
      <c r="A27" s="18"/>
    </row>
    <row r="28" spans="1:1" ht="12" x14ac:dyDescent="0.2">
      <c r="A28" s="18"/>
    </row>
    <row r="29" spans="1:1" ht="12" x14ac:dyDescent="0.2">
      <c r="A29" s="18"/>
    </row>
    <row r="30" spans="1:1" ht="12" x14ac:dyDescent="0.2">
      <c r="A30" s="16" t="s">
        <v>20</v>
      </c>
    </row>
    <row r="31" spans="1:1" ht="12" x14ac:dyDescent="0.2">
      <c r="A31" s="18"/>
    </row>
    <row r="32" spans="1:1" ht="11.25" customHeight="1" x14ac:dyDescent="0.2">
      <c r="A32" s="18"/>
    </row>
    <row r="33" spans="1:1" ht="12" x14ac:dyDescent="0.2">
      <c r="A33" s="18"/>
    </row>
    <row r="34" spans="1:1" ht="12" x14ac:dyDescent="0.2">
      <c r="A34" s="18"/>
    </row>
    <row r="35" spans="1:1" ht="12" x14ac:dyDescent="0.2">
      <c r="A35" s="18"/>
    </row>
    <row r="36" spans="1:1" ht="12" x14ac:dyDescent="0.2">
      <c r="A36" s="18"/>
    </row>
    <row r="37" spans="1:1" ht="12" x14ac:dyDescent="0.2">
      <c r="A37" s="18"/>
    </row>
    <row r="38" spans="1:1" ht="12" x14ac:dyDescent="0.2">
      <c r="A38" s="18"/>
    </row>
    <row r="39" spans="1:1" ht="12" x14ac:dyDescent="0.2">
      <c r="A39" s="18"/>
    </row>
    <row r="40" spans="1:1" ht="12" x14ac:dyDescent="0.2">
      <c r="A40" s="18"/>
    </row>
    <row r="41" spans="1:1" ht="12" x14ac:dyDescent="0.2">
      <c r="A41" s="18"/>
    </row>
    <row r="42" spans="1:1" ht="12" x14ac:dyDescent="0.2">
      <c r="A42" s="18"/>
    </row>
    <row r="43" spans="1:1" ht="12" x14ac:dyDescent="0.2">
      <c r="A43" s="18"/>
    </row>
    <row r="44" spans="1:1" ht="12" x14ac:dyDescent="0.2">
      <c r="A44" s="18"/>
    </row>
    <row r="45" spans="1:1" ht="12" x14ac:dyDescent="0.2">
      <c r="A45" s="18"/>
    </row>
    <row r="46" spans="1:1" ht="12" x14ac:dyDescent="0.2">
      <c r="A46" s="16" t="s">
        <v>19</v>
      </c>
    </row>
    <row r="47" spans="1:1" ht="12" x14ac:dyDescent="0.2">
      <c r="A47" s="16"/>
    </row>
    <row r="48" spans="1:1" ht="12" x14ac:dyDescent="0.2">
      <c r="A48" s="18"/>
    </row>
    <row r="49" spans="1:11" ht="12" x14ac:dyDescent="0.2">
      <c r="A49" s="16" t="s">
        <v>18</v>
      </c>
    </row>
    <row r="50" spans="1:11" ht="12" x14ac:dyDescent="0.2">
      <c r="A50" s="18"/>
    </row>
    <row r="51" spans="1:11" ht="12" x14ac:dyDescent="0.2">
      <c r="A51" s="18"/>
    </row>
    <row r="52" spans="1:11" ht="11.25" customHeight="1" x14ac:dyDescent="0.2">
      <c r="A52" s="18"/>
    </row>
    <row r="53" spans="1:11" ht="11.25" customHeight="1" x14ac:dyDescent="0.2">
      <c r="A53" s="18"/>
    </row>
    <row r="54" spans="1:11" ht="11.25" customHeight="1" x14ac:dyDescent="0.2">
      <c r="A54" s="18"/>
    </row>
    <row r="55" spans="1:11" ht="4.7" customHeight="1" x14ac:dyDescent="0.2">
      <c r="A55" s="18"/>
    </row>
    <row r="56" spans="1:11" ht="12" x14ac:dyDescent="0.2">
      <c r="A56" s="16" t="s">
        <v>55</v>
      </c>
      <c r="B56" s="19"/>
      <c r="C56" s="19"/>
      <c r="D56" s="19"/>
      <c r="E56" s="19"/>
      <c r="F56" s="19"/>
      <c r="G56" s="19"/>
      <c r="H56" s="19"/>
      <c r="I56" s="19"/>
      <c r="J56" s="19"/>
      <c r="K56" s="19"/>
    </row>
    <row r="57" spans="1:11" ht="12" x14ac:dyDescent="0.2">
      <c r="A57" s="18"/>
    </row>
    <row r="58" spans="1:11" ht="12" x14ac:dyDescent="0.2">
      <c r="A58" s="18"/>
    </row>
    <row r="59" spans="1:11" ht="12" x14ac:dyDescent="0.2">
      <c r="A59" s="18"/>
    </row>
    <row r="60" spans="1:11" ht="12" x14ac:dyDescent="0.2">
      <c r="A60" s="16" t="s">
        <v>56</v>
      </c>
    </row>
    <row r="78" spans="12:12" ht="11.25" x14ac:dyDescent="0.2">
      <c r="L78" s="20" t="s">
        <v>158</v>
      </c>
    </row>
  </sheetData>
  <printOptions horizontalCentered="1"/>
  <pageMargins left="0.25" right="0.25" top="0.75" bottom="0.75" header="0.3" footer="0.3"/>
  <pageSetup scale="8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30</vt:i4>
      </vt:variant>
    </vt:vector>
  </HeadingPairs>
  <TitlesOfParts>
    <vt:vector size="37" baseType="lpstr">
      <vt:lpstr>Instructions</vt:lpstr>
      <vt:lpstr>Customer Information</vt:lpstr>
      <vt:lpstr>VSD Entry</vt:lpstr>
      <vt:lpstr>VSD Savings</vt:lpstr>
      <vt:lpstr>VSD Lists</vt:lpstr>
      <vt:lpstr>Financial Summary</vt:lpstr>
      <vt:lpstr>Terms &amp; Conditions</vt:lpstr>
      <vt:lpstr>ContractorAddress</vt:lpstr>
      <vt:lpstr>ContractorCity</vt:lpstr>
      <vt:lpstr>ContractorContactName</vt:lpstr>
      <vt:lpstr>ContractorEmail</vt:lpstr>
      <vt:lpstr>ContractorName</vt:lpstr>
      <vt:lpstr>ContractorPhone</vt:lpstr>
      <vt:lpstr>ContractorState</vt:lpstr>
      <vt:lpstr>ContractorZip</vt:lpstr>
      <vt:lpstr>CustomerInstallAddress</vt:lpstr>
      <vt:lpstr>CustomerName</vt:lpstr>
      <vt:lpstr>'VSD Savings'!ECMKWH</vt:lpstr>
      <vt:lpstr>'VSD Savings'!ECMSavings</vt:lpstr>
      <vt:lpstr>Energy</vt:lpstr>
      <vt:lpstr>LocationName</vt:lpstr>
      <vt:lpstr>'Customer Information'!Print_Area</vt:lpstr>
      <vt:lpstr>'Financial Summary'!Print_Area</vt:lpstr>
      <vt:lpstr>Instructions!Print_Area</vt:lpstr>
      <vt:lpstr>'Terms &amp; Conditions'!Print_Area</vt:lpstr>
      <vt:lpstr>'VSD Entry'!Print_Area</vt:lpstr>
      <vt:lpstr>'VSD Savings'!Print_Area</vt:lpstr>
      <vt:lpstr>'VSD Entry'!TotalRebate</vt:lpstr>
      <vt:lpstr>VSDConversion</vt:lpstr>
      <vt:lpstr>'VSD Entry'!VSDEquipSubtotal</vt:lpstr>
      <vt:lpstr>VSDkWhNew</vt:lpstr>
      <vt:lpstr>VSDkWhOld</vt:lpstr>
      <vt:lpstr>VSDLoadFactor</vt:lpstr>
      <vt:lpstr>'VSD Entry'!VSDRebate</vt:lpstr>
      <vt:lpstr>VSDSavingsNew</vt:lpstr>
      <vt:lpstr>VSDSavingsOld</vt:lpstr>
      <vt:lpstr>VSDTable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Victoria Leitz</dc:creator>
  <cp:lastModifiedBy>Shae Hanson</cp:lastModifiedBy>
  <cp:lastPrinted>2023-12-26T18:56:04Z</cp:lastPrinted>
  <dcterms:created xsi:type="dcterms:W3CDTF">2013-08-14T16:01:06Z</dcterms:created>
  <dcterms:modified xsi:type="dcterms:W3CDTF">2025-07-24T21:02:15Z</dcterms:modified>
</cp:coreProperties>
</file>